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FSpS\03_FSpS-Stavebni_prace\11_FSpS_Rekonstrukce Veslarska 2\01_ZD\Soupis praci\"/>
    </mc:Choice>
  </mc:AlternateContent>
  <bookViews>
    <workbookView xWindow="0" yWindow="0" windowWidth="19830" windowHeight="11460" activeTab="2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Pol'!$A$1:$U$152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52" i="12" l="1"/>
  <c r="F39" i="1" s="1"/>
  <c r="F40" i="1" s="1"/>
  <c r="I47" i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4" i="12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M89" i="12"/>
  <c r="I89" i="12"/>
  <c r="K89" i="12"/>
  <c r="O89" i="12"/>
  <c r="Q89" i="12"/>
  <c r="U89" i="12"/>
  <c r="G90" i="12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M95" i="12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4" i="12"/>
  <c r="M124" i="12" s="1"/>
  <c r="I124" i="12"/>
  <c r="K124" i="12"/>
  <c r="O124" i="12"/>
  <c r="Q124" i="12"/>
  <c r="U124" i="12"/>
  <c r="G127" i="12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5" i="12"/>
  <c r="M135" i="12" s="1"/>
  <c r="M134" i="12" s="1"/>
  <c r="I135" i="12"/>
  <c r="I134" i="12" s="1"/>
  <c r="K135" i="12"/>
  <c r="K134" i="12" s="1"/>
  <c r="O135" i="12"/>
  <c r="O134" i="12" s="1"/>
  <c r="Q135" i="12"/>
  <c r="Q134" i="12" s="1"/>
  <c r="U135" i="12"/>
  <c r="U134" i="12" s="1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Q65" i="12" l="1"/>
  <c r="O147" i="12"/>
  <c r="O78" i="12"/>
  <c r="I65" i="12"/>
  <c r="Q147" i="12"/>
  <c r="U129" i="12"/>
  <c r="U123" i="12"/>
  <c r="I147" i="12"/>
  <c r="K123" i="12"/>
  <c r="U65" i="12"/>
  <c r="K65" i="12"/>
  <c r="I123" i="12"/>
  <c r="O123" i="12"/>
  <c r="Q123" i="12"/>
  <c r="O139" i="12"/>
  <c r="I129" i="12"/>
  <c r="K129" i="12"/>
  <c r="K88" i="12"/>
  <c r="O83" i="12"/>
  <c r="U83" i="12"/>
  <c r="I83" i="12"/>
  <c r="U78" i="12"/>
  <c r="G78" i="12"/>
  <c r="I51" i="1" s="1"/>
  <c r="G68" i="12"/>
  <c r="I50" i="1" s="1"/>
  <c r="AD152" i="12"/>
  <c r="G39" i="1" s="1"/>
  <c r="G40" i="1" s="1"/>
  <c r="G25" i="1" s="1"/>
  <c r="G26" i="1" s="1"/>
  <c r="M117" i="12"/>
  <c r="I88" i="12"/>
  <c r="U51" i="12"/>
  <c r="U117" i="12"/>
  <c r="G117" i="12"/>
  <c r="I54" i="1" s="1"/>
  <c r="G88" i="12"/>
  <c r="I53" i="1" s="1"/>
  <c r="K83" i="12"/>
  <c r="U68" i="12"/>
  <c r="M65" i="12"/>
  <c r="O51" i="12"/>
  <c r="Q51" i="12"/>
  <c r="G139" i="12"/>
  <c r="I58" i="1" s="1"/>
  <c r="G123" i="12"/>
  <c r="I55" i="1" s="1"/>
  <c r="O117" i="12"/>
  <c r="Q117" i="12"/>
  <c r="U88" i="12"/>
  <c r="K78" i="12"/>
  <c r="Q68" i="12"/>
  <c r="Q78" i="12"/>
  <c r="I139" i="12"/>
  <c r="K139" i="12"/>
  <c r="K147" i="12"/>
  <c r="Q129" i="12"/>
  <c r="Q88" i="12"/>
  <c r="I78" i="12"/>
  <c r="O68" i="12"/>
  <c r="K51" i="12"/>
  <c r="I117" i="12"/>
  <c r="I68" i="12"/>
  <c r="U147" i="12"/>
  <c r="Q139" i="12"/>
  <c r="U139" i="12"/>
  <c r="O129" i="12"/>
  <c r="K117" i="12"/>
  <c r="O88" i="12"/>
  <c r="Q83" i="12"/>
  <c r="M78" i="12"/>
  <c r="K68" i="12"/>
  <c r="O65" i="12"/>
  <c r="I51" i="12"/>
  <c r="G23" i="1"/>
  <c r="M51" i="12"/>
  <c r="M147" i="12"/>
  <c r="M83" i="12"/>
  <c r="M129" i="12"/>
  <c r="G51" i="12"/>
  <c r="I48" i="1" s="1"/>
  <c r="G147" i="12"/>
  <c r="I59" i="1" s="1"/>
  <c r="I19" i="1" s="1"/>
  <c r="M142" i="12"/>
  <c r="M139" i="12" s="1"/>
  <c r="M127" i="12"/>
  <c r="M123" i="12" s="1"/>
  <c r="G83" i="12"/>
  <c r="I52" i="1" s="1"/>
  <c r="M74" i="12"/>
  <c r="M68" i="12" s="1"/>
  <c r="G129" i="12"/>
  <c r="I56" i="1" s="1"/>
  <c r="G134" i="12"/>
  <c r="I57" i="1" s="1"/>
  <c r="G65" i="12"/>
  <c r="I49" i="1" s="1"/>
  <c r="M90" i="12"/>
  <c r="M88" i="12" s="1"/>
  <c r="I17" i="1" l="1"/>
  <c r="I16" i="1"/>
  <c r="G28" i="1"/>
  <c r="H39" i="1"/>
  <c r="H40" i="1" s="1"/>
  <c r="I60" i="1"/>
  <c r="G152" i="12"/>
  <c r="G24" i="1"/>
  <c r="G29" i="1" s="1"/>
  <c r="I21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<sst xmlns="http://schemas.openxmlformats.org/spreadsheetml/2006/main" count="566" uniqueCount="241">
  <si>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</si>
  <si>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</si>
  <si>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</si>
  <si>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</si>
  <si>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</si>
  <si>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</si>
  <si>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</si>
  <si>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</si>
  <si>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</si>
  <si>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</si>
  <si>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</si>
  <si>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</si>
  <si>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</si>
  <si>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</si>
  <si>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</si>
  <si>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</si>
  <si>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</si>
  <si>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</si>
  <si>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</si>
  <si>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</si>
  <si>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</si>
  <si>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</si>
  <si>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</si>
  <si>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</si>
  <si>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</si>
  <si>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</si>
  <si>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</si>
  <si>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</si>
  <si>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</si>
  <si>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</si>
  <si>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</si>
  <si>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</si>
  <si>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</si>
  <si>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</si>
  <si>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</si>
  <si>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</si>
  <si>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</si>
  <si>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</si>
  <si>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</si>
  <si>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</si>
  <si>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</si>
  <si>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Brno, Veslařská 183</t>
  </si>
  <si>
    <t>Rozpočet:</t>
  </si>
  <si>
    <t>Misto</t>
  </si>
  <si>
    <t>REKONSTRUKCE ZÁZEMÍ SPORTOVIŠTĚ - D 201 venkovní objekty</t>
  </si>
  <si>
    <t>Masarykova univerzita</t>
  </si>
  <si>
    <t>Žerotínovo náměstí 617/9</t>
  </si>
  <si>
    <t>Brno-Brno-město</t>
  </si>
  <si>
    <t>60200</t>
  </si>
  <si>
    <t>00216224</t>
  </si>
  <si>
    <t>CZ00216224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</si>
  <si>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</si>
  <si>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</si>
  <si>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</si>
  <si>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</si>
  <si>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</si>
  <si>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</si>
  <si>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</si>
  <si>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</si>
  <si>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</si>
  <si>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</si>
  <si>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</si>
  <si>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</si>
  <si>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</si>
  <si>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</si>
  <si>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</si>
  <si>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43</t>
  </si>
  <si>
    <t>Schodiště</t>
  </si>
  <si>
    <t>5</t>
  </si>
  <si>
    <t>Komunikace, zpevněné plochy</t>
  </si>
  <si>
    <t>96</t>
  </si>
  <si>
    <t>Bourání konstrukcí</t>
  </si>
  <si>
    <t>99</t>
  </si>
  <si>
    <t>Staveništní přesun hmot</t>
  </si>
  <si>
    <t>D96</t>
  </si>
  <si>
    <t>Přesuny suti a vybouraných hmot</t>
  </si>
  <si>
    <t>766</t>
  </si>
  <si>
    <t>Konstrukce truhlářské (vč. přesunu hmot)</t>
  </si>
  <si>
    <t>795</t>
  </si>
  <si>
    <t>Ostatní výrobky (vč.přesunu hmot)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</si>
  <si>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</si>
  <si>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</si>
  <si>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</si>
  <si>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</si>
  <si>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</si>
  <si>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</si>
  <si>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</si>
  <si>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</si>
  <si>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</si>
  <si>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</si>
  <si>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</si>
  <si>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</si>
  <si>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</si>
  <si>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</si>
  <si>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</si>
  <si>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</si>
  <si>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</si>
  <si>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</si>
  <si>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</si>
  <si>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</si>
  <si>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</si>
  <si>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</si>
  <si>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</si>
  <si>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</si>
  <si>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</si>
  <si>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</si>
  <si>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</si>
  <si>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</si>
  <si>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</si>
  <si>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</si>
  <si>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</si>
  <si>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stavbu::</t>
  </si>
  <si>
    <t>VV</t>
  </si>
  <si>
    <t>a) veškeré položky na přípomoce,dopravu,montáž::</t>
  </si>
  <si>
    <t>zpevněné montážní plochy atd.zahrnout do::</t>
  </si>
  <si>
    <t>jednotkových cen::</t>
  </si>
  <si>
    <t>b) v rozsahu prací zhotovitele jsou rovněž jakékoliv::</t>
  </si>
  <si>
    <t>prvky,zařízení,práce a pomocné materiály::</t>
  </si>
  <si>
    <t>neuvedené v tomto soupisu výkonů, které jsou ale::</t>
  </si>
  <si>
    <t>nezbytně nutné k dokončení a provozování díla.::</t>
  </si>
  <si>
    <t>c) součástí dodávky jsou i náklady na geodetická::</t>
  </si>
  <si>
    <t>měření, jako například vytyčení konstrukcí, kontrolní::</t>
  </si>
  <si>
    <t>měření, zaměření skutečného stavu apod.::</t>
  </si>
  <si>
    <t>d) součástí dodávky jsou i náklady na případná::</t>
  </si>
  <si>
    <t>opatření související s ochranou stávajících sítí::</t>
  </si>
  <si>
    <t>komunikací či staveb.::</t>
  </si>
  <si>
    <t>e) součástí jednotkových cen jsou i vícenáklady::</t>
  </si>
  <si>
    <t>související s výstavbou v zimním období, průběžný::</t>
  </si>
  <si>
    <t>úklid staveniště a přilehlých komunikací, likvidací::</t>
  </si>
  <si>
    <t>odpadů, dočasná dopravní omezení apod.::</t>
  </si>
  <si>
    <t>f) nedílnou součástí výkazu výměr ( slepého::</t>
  </si>
  <si>
    <t>rozpočtu ) je projektová dokumentace.::</t>
  </si>
  <si>
    <t>Zpracovatel nabídky je povinen prověřit specifikace::</t>
  </si>
  <si>
    <t>a výměry uvedené ve výkazu výměr.::</t>
  </si>
  <si>
    <t>g) v případě zjištěných rozdílů má na tyto rozdíly::</t>
  </si>
  <si>
    <t>upozornit písemně prostřednictvím žádosti o::</t>
  </si>
  <si>
    <t>dodatečné informace.::</t>
  </si>
  <si>
    <t>h) součástí dodávky je kompletní dokladová část::</t>
  </si>
  <si>
    <t>díla nutná k získání kolaudačního souhlasu stavby.::</t>
  </si>
  <si>
    <t>i) veškeré práce budou fakturovány na základě::</t>
  </si>
  <si>
    <t>skutečně provedených prací dle odsouhlasených::</t>
  </si>
  <si>
    <t>zápisů ve stavebním deníku.::</t>
  </si>
  <si>
    <t>případné vícepráce ( méněpráce ) budou účtovány::</t>
  </si>
  <si>
    <t>v cenách kmenového rozpočtu.::</t>
  </si>
  <si>
    <t>j) výkaz výměr je sestaven dle dokumentace::</t>
  </si>
  <si>
    <t>ve stupni DVD datovanou 04/2021.:</t>
  </si>
  <si>
    <t/>
  </si>
  <si>
    <t>VŠECHNY POLOŽKY V CENOVÉ ÚROVNI RTS/IQ/2021::</t>
  </si>
  <si>
    <t>S VYJÍMKOU POLOŽEK VLASTNÍCH.::</t>
  </si>
  <si>
    <t>POLOŽKY VLASTNÍ VYTVOŘENY INDIVIDUÁLNÍ KALKULACÍ DLE::</t>
  </si>
  <si>
    <t>OBOROVÉHO KALKULAČNÍHO VZORCE S NASTAVENÍM REŽIÍ::</t>
  </si>
  <si>
    <t>A MÍRY ZISKU DLE RTS S INDIVIDUÁLNÍMI VSTUPY MATERIÁLŮ::</t>
  </si>
  <si>
    <t>A VÝKONŮ. KTERÉ NEOBSAHUJÍ KMENOVÉ POLOŽKY CENÍKU RTS.::</t>
  </si>
  <si>
    <t>m3</t>
  </si>
  <si>
    <t>(bude účtováno dle skutečného provedení):</t>
  </si>
  <si>
    <t>122101101R00</t>
  </si>
  <si>
    <t>Odkopávky nezapažené v hor. 2 do 100 m3, s naložením na dopravní prostředek</t>
  </si>
  <si>
    <t>162301102R00</t>
  </si>
  <si>
    <t>Vodorovné přemístění výkopku z hor.1-4 do 1000 m</t>
  </si>
  <si>
    <t>bilance:</t>
  </si>
  <si>
    <t>162701109R00</t>
  </si>
  <si>
    <t>Příplatek k vod. přemístění hor.1-4 za další 1 km</t>
  </si>
  <si>
    <t>199000002R00</t>
  </si>
  <si>
    <t>Poplatek za skládku horniny 1- 4</t>
  </si>
  <si>
    <t>167101101R00</t>
  </si>
  <si>
    <t>Nakládání výkopku z hor.1-4 v množství do 100 m3</t>
  </si>
  <si>
    <t>162201102R00</t>
  </si>
  <si>
    <t>Vodorovné přemístění výkopku z hor.1-4 do 50 m</t>
  </si>
  <si>
    <t>171101103R00</t>
  </si>
  <si>
    <t>Uložení sypaniny do násypů zhutněných na 100% PS</t>
  </si>
  <si>
    <t>11-01.R</t>
  </si>
  <si>
    <t>Geodetické vytyčení stavby, a stávajících inženýrských sítí</t>
  </si>
  <si>
    <t>sada</t>
  </si>
  <si>
    <t>11-02.R</t>
  </si>
  <si>
    <t>Ochrana vzrostlé zeleně, po dobu výstavby</t>
  </si>
  <si>
    <t>183400012RAA</t>
  </si>
  <si>
    <t>Příprava půdy pro výsadbu v rovině, strojní, chemické odplevelení, frézování, hnojení</t>
  </si>
  <si>
    <t>m2</t>
  </si>
  <si>
    <t>POL2_0</t>
  </si>
  <si>
    <t>travnaté ostrůvky ve zpevněných plochách:</t>
  </si>
  <si>
    <t>a přiléhající k budově - viz situace:</t>
  </si>
  <si>
    <t>183403153RXX</t>
  </si>
  <si>
    <t>Obdělání půdy rotavátorem</t>
  </si>
  <si>
    <t>183403153R00</t>
  </si>
  <si>
    <t>Obdělání půdy hrabáním, v rovině</t>
  </si>
  <si>
    <t>180402111R00</t>
  </si>
  <si>
    <t>Založení trávníku parkového výsevem v rovině</t>
  </si>
  <si>
    <t>185804312R00</t>
  </si>
  <si>
    <t>Zalití trávníku vodou, trojnásobné vč.dovozu vody</t>
  </si>
  <si>
    <t>t</t>
  </si>
  <si>
    <t>VP1</t>
  </si>
  <si>
    <t>MLATOVÝ POVRCH POJÍZDĚNÝ</t>
  </si>
  <si>
    <t>181101111R00</t>
  </si>
  <si>
    <t>Úprava pláně v zářezech se zhutněním - ručně</t>
  </si>
  <si>
    <t>564851111RT2</t>
  </si>
  <si>
    <t>Podklad ze štěrkodrti po zhutnění tloušťky 15 cm, štěrkodrť frakce 0-32 mm</t>
  </si>
  <si>
    <t>564811112RT2</t>
  </si>
  <si>
    <t>Podklad ze štěrkodrti po zhutnění tloušťky 6 cm, štěrkodrť frakce 0-16 mm</t>
  </si>
  <si>
    <t>564922104R00</t>
  </si>
  <si>
    <t>Mlatový kryt z mech.zpevněného kameniva tl. 4 cm</t>
  </si>
  <si>
    <t>VP2</t>
  </si>
  <si>
    <t>DŘEVĚNÁ TERASOVÁ PODLAHA</t>
  </si>
  <si>
    <t>639571311R00</t>
  </si>
  <si>
    <t>Textilie proti prorůstání 45g/m2</t>
  </si>
  <si>
    <t>Podklad ze štěrkodrti po zhutnění tloušťky 15 cm, štěrkodrť frakce 16-32 mm</t>
  </si>
  <si>
    <t>564231111R00</t>
  </si>
  <si>
    <t>Podklad ze štěrkopísku po zhutnění tloušťky 10 cm</t>
  </si>
  <si>
    <t>953921115R00</t>
  </si>
  <si>
    <t>Dlaždice betonové volně na povrch, 50 x 50 x 6 cm</t>
  </si>
  <si>
    <t>kus</t>
  </si>
  <si>
    <t>kalkulováno 2ks/1m2:</t>
  </si>
  <si>
    <t>POL3_0</t>
  </si>
  <si>
    <t>m</t>
  </si>
  <si>
    <t>998222011R00</t>
  </si>
  <si>
    <t>Přesun hmot, pozemní komunikace, kryt z kameniva</t>
  </si>
  <si>
    <t>generováno rozpočtářským programem:</t>
  </si>
  <si>
    <t>766441111RTX</t>
  </si>
  <si>
    <t>D+M podlahy teras z prken, na podkladní rošt-kpl., Modřín Sibiřský 28x120mm,hladký,vč.roštu a nátěru</t>
  </si>
  <si>
    <t>bm</t>
  </si>
  <si>
    <t>10</t>
  </si>
  <si>
    <t>D+M lemování mlatové cesty pomocí zink.pásoviny, komplet výrobek dle popisu standardu PD</t>
  </si>
  <si>
    <t>D+M odvodnění mlatové cesty pomocí příčného žlabu, komplet výrobek dle popisu standardu PD</t>
  </si>
  <si>
    <t>14</t>
  </si>
  <si>
    <t>D+M lavice z bílého prefa.betonu, komplet výrobek dle popisu standardu PD</t>
  </si>
  <si>
    <t>ks</t>
  </si>
  <si>
    <t>VN-01</t>
  </si>
  <si>
    <t>Zařízení staveniště, zřízení, provoz, zrušení</t>
  </si>
  <si>
    <t>POL99_0</t>
  </si>
  <si>
    <t>VN-02</t>
  </si>
  <si>
    <t>Mimostaveništní doprava</t>
  </si>
  <si>
    <t>VN-03</t>
  </si>
  <si>
    <t>Úklid stavby, likvidace obalů, uvedení ostatních ploch do původního stavu</t>
  </si>
  <si>
    <t>SUM</t>
  </si>
  <si>
    <t>CELKEM</t>
  </si>
  <si>
    <t>VP2 - DŘEVĚNÁ TERASOVÁ PODLAHA:33,0</t>
  </si>
  <si>
    <t>REKONSTRUKCE ZÁZEMÍ SPORTOVIŠTĚ - D 202 venkovní objekty 2. etapa</t>
  </si>
  <si>
    <t>(239,55)-75</t>
  </si>
  <si>
    <t>9*164,55</t>
  </si>
  <si>
    <t>REKONSTRUKCE ZÁZEMÍ SPORTOVIŠTĚ - D 202 venkovní objekty</t>
  </si>
  <si>
    <t>neobsazeno</t>
  </si>
  <si>
    <t>2*35,6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</si>
</sst>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0000FF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8" xfId="0" applyFill="1" applyBorder="1" applyAlignment="1">
      <alignment vertical="top"/>
    </xf>
    <xf numFmtId="0" fontId="0" fillId="2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2" borderId="37" xfId="0" applyFill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8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3" xfId="0" applyFill="1" applyBorder="1" applyAlignment="1">
      <alignment vertical="top"/>
    </xf>
    <xf numFmtId="164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3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164" fontId="16" fillId="0" borderId="26" xfId="0" applyNumberFormat="1" applyFont="1" applyBorder="1" applyAlignment="1">
      <alignment vertical="top" shrinkToFit="1"/>
    </xf>
    <xf numFmtId="164" fontId="16" fillId="0" borderId="26" xfId="0" applyNumberFormat="1" applyFont="1" applyBorder="1" applyAlignment="1">
      <alignment vertical="top" wrapText="1" shrinkToFit="1"/>
    </xf>
    <xf numFmtId="0" fontId="16" fillId="0" borderId="26" xfId="0" applyFont="1" applyFill="1" applyBorder="1" applyAlignment="1">
      <alignment vertical="top"/>
    </xf>
    <xf numFmtId="0" fontId="16" fillId="5" borderId="26" xfId="0" applyFont="1" applyFill="1" applyBorder="1" applyAlignment="1">
      <alignment vertical="top"/>
    </xf>
    <xf numFmtId="0" fontId="16" fillId="5" borderId="26" xfId="0" applyNumberFormat="1" applyFont="1" applyFill="1" applyBorder="1" applyAlignment="1">
      <alignment vertical="top"/>
    </xf>
    <xf numFmtId="0" fontId="16" fillId="5" borderId="33" xfId="0" applyNumberFormat="1" applyFont="1" applyFill="1" applyBorder="1" applyAlignment="1">
      <alignment horizontal="left" vertical="top" wrapText="1"/>
    </xf>
    <xf numFmtId="0" fontId="16" fillId="5" borderId="34" xfId="0" applyFont="1" applyFill="1" applyBorder="1" applyAlignment="1">
      <alignment vertical="top" shrinkToFit="1"/>
    </xf>
    <xf numFmtId="164" fontId="16" fillId="5" borderId="33" xfId="0" applyNumberFormat="1" applyFont="1" applyFill="1" applyBorder="1" applyAlignment="1">
      <alignment vertical="top" shrinkToFit="1"/>
    </xf>
    <xf numFmtId="4" fontId="16" fillId="5" borderId="33" xfId="0" applyNumberFormat="1" applyFont="1" applyFill="1" applyBorder="1" applyAlignment="1" applyProtection="1">
      <alignment vertical="top" shrinkToFit="1"/>
      <protection locked="0"/>
    </xf>
    <xf numFmtId="4" fontId="16" fillId="5" borderId="33" xfId="0" applyNumberFormat="1" applyFont="1" applyFill="1" applyBorder="1" applyAlignment="1">
      <alignment vertical="top" shrinkToFit="1"/>
    </xf>
    <xf numFmtId="0" fontId="16" fillId="5" borderId="33" xfId="0" applyFont="1" applyFill="1" applyBorder="1" applyAlignment="1">
      <alignment vertical="top" shrinkToFit="1"/>
    </xf>
    <xf numFmtId="0" fontId="16" fillId="5" borderId="26" xfId="0" applyFont="1" applyFill="1" applyBorder="1" applyAlignment="1">
      <alignment vertical="top" shrinkToFit="1"/>
    </xf>
    <xf numFmtId="164" fontId="16" fillId="5" borderId="26" xfId="0" applyNumberFormat="1" applyFont="1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3" zoomScaleNormal="100" zoomScaleSheetLayoutView="75" workbookViewId="0">
      <selection activeCell="L15" sqref="L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6" t="s">
        <v>40</v>
      </c>
      <c r="C1" s="217"/>
      <c r="D1" s="217"/>
      <c r="E1" s="217"/>
      <c r="F1" s="217"/>
      <c r="G1" s="217"/>
      <c r="H1" s="217"/>
      <c r="I1" s="217"/>
      <c r="J1" s="218"/>
    </row>
    <row r="2" spans="1:15" ht="23.25" customHeight="1" x14ac:dyDescent="0.2">
      <c r="A2" s="4"/>
      <c r="B2" s="81" t="s">
        <v>38</v>
      </c>
      <c r="C2" s="82"/>
      <c r="D2" s="242" t="s">
        <v>235</v>
      </c>
      <c r="E2" s="243"/>
      <c r="F2" s="243"/>
      <c r="G2" s="243"/>
      <c r="H2" s="243"/>
      <c r="I2" s="243"/>
      <c r="J2" s="244"/>
      <c r="O2" s="2"/>
    </row>
    <row r="3" spans="1:15" ht="23.25" customHeight="1" x14ac:dyDescent="0.2">
      <c r="A3" s="4"/>
      <c r="B3" s="83" t="s">
        <v>43</v>
      </c>
      <c r="C3" s="84"/>
      <c r="D3" s="235" t="s">
        <v>41</v>
      </c>
      <c r="E3" s="236"/>
      <c r="F3" s="236"/>
      <c r="G3" s="236"/>
      <c r="H3" s="236"/>
      <c r="I3" s="236"/>
      <c r="J3" s="237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 t="s">
        <v>49</v>
      </c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 t="s">
        <v>50</v>
      </c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6"/>
      <c r="E11" s="246"/>
      <c r="F11" s="246"/>
      <c r="G11" s="246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33"/>
      <c r="E12" s="233"/>
      <c r="F12" s="233"/>
      <c r="G12" s="233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34"/>
      <c r="E13" s="234"/>
      <c r="F13" s="234"/>
      <c r="G13" s="23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5"/>
      <c r="F15" s="245"/>
      <c r="G15" s="230"/>
      <c r="H15" s="230"/>
      <c r="I15" s="230" t="s">
        <v>28</v>
      </c>
      <c r="J15" s="23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5"/>
      <c r="F16" s="232"/>
      <c r="G16" s="225"/>
      <c r="H16" s="232"/>
      <c r="I16" s="225">
        <f>SUMIF(F47:F59,A16,I47:I59)+SUMIF(F47:F59,"PSU",I47:I59)</f>
        <v>0</v>
      </c>
      <c r="J16" s="226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5"/>
      <c r="F17" s="232"/>
      <c r="G17" s="225"/>
      <c r="H17" s="232"/>
      <c r="I17" s="225">
        <f>SUMIF(F47:F59,A17,I47:I59)</f>
        <v>0</v>
      </c>
      <c r="J17" s="226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5"/>
      <c r="F18" s="232"/>
      <c r="G18" s="225"/>
      <c r="H18" s="232"/>
      <c r="I18" s="225">
        <f>SUMIF(F47:F59,A18,I47:I59)</f>
        <v>0</v>
      </c>
      <c r="J18" s="226"/>
    </row>
    <row r="19" spans="1:10" ht="23.25" customHeight="1" x14ac:dyDescent="0.2">
      <c r="A19" s="141" t="s">
        <v>80</v>
      </c>
      <c r="B19" s="142" t="s">
        <v>26</v>
      </c>
      <c r="C19" s="58"/>
      <c r="D19" s="59"/>
      <c r="E19" s="225"/>
      <c r="F19" s="232"/>
      <c r="G19" s="225"/>
      <c r="H19" s="232"/>
      <c r="I19" s="225">
        <f>SUMIF(F47:F59,A19,I47:I59)</f>
        <v>0</v>
      </c>
      <c r="J19" s="226"/>
    </row>
    <row r="20" spans="1:10" ht="23.25" customHeight="1" x14ac:dyDescent="0.2">
      <c r="A20" s="141" t="s">
        <v>81</v>
      </c>
      <c r="B20" s="142" t="s">
        <v>27</v>
      </c>
      <c r="C20" s="58"/>
      <c r="D20" s="59"/>
      <c r="E20" s="225"/>
      <c r="F20" s="232"/>
      <c r="G20" s="225"/>
      <c r="H20" s="232"/>
      <c r="I20" s="225">
        <f>SUMIF(F47:F59,A20,I47:I59)</f>
        <v>0</v>
      </c>
      <c r="J20" s="226"/>
    </row>
    <row r="21" spans="1:10" ht="23.25" customHeight="1" x14ac:dyDescent="0.2">
      <c r="A21" s="4"/>
      <c r="B21" s="74" t="s">
        <v>28</v>
      </c>
      <c r="C21" s="75"/>
      <c r="D21" s="76"/>
      <c r="E21" s="227"/>
      <c r="F21" s="228"/>
      <c r="G21" s="227"/>
      <c r="H21" s="228"/>
      <c r="I21" s="227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f>ZakladDPHSniVypocet</f>
        <v>0</v>
      </c>
      <c r="H23" s="224"/>
      <c r="I23" s="2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8">
        <f>ZakladDPHSni*SazbaDPH1/100</f>
        <v>0</v>
      </c>
      <c r="H24" s="249"/>
      <c r="I24" s="24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f>ZakladDPHZaklVypocet</f>
        <v>0</v>
      </c>
      <c r="H25" s="224"/>
      <c r="I25" s="2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9">
        <f>ZakladDPHZakl*SazbaDPH2/100</f>
        <v>0</v>
      </c>
      <c r="H26" s="220"/>
      <c r="I26" s="22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1">
        <f>0</f>
        <v>0</v>
      </c>
      <c r="H27" s="221"/>
      <c r="I27" s="221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29">
        <f>ZakladDPHSniVypocet+ZakladDPHZaklVypocet</f>
        <v>0</v>
      </c>
      <c r="H28" s="229"/>
      <c r="I28" s="22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22">
        <f>ZakladDPHSni+DPHSni+ZakladDPHZakl+DPHZakl+Zaokrouhleni</f>
        <v>0</v>
      </c>
      <c r="H29" s="222"/>
      <c r="I29" s="222"/>
      <c r="J29" s="11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7" t="s">
        <v>2</v>
      </c>
      <c r="E35" s="24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51</v>
      </c>
      <c r="C39" s="250" t="s">
        <v>44</v>
      </c>
      <c r="D39" s="251"/>
      <c r="E39" s="251"/>
      <c r="F39" s="108">
        <f>'Rozpočet Pol'!AC152</f>
        <v>0</v>
      </c>
      <c r="G39" s="109">
        <f>'Rozpočet Pol'!AD152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52" t="s">
        <v>52</v>
      </c>
      <c r="C40" s="253"/>
      <c r="D40" s="253"/>
      <c r="E40" s="25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54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55</v>
      </c>
      <c r="G46" s="129"/>
      <c r="H46" s="129"/>
      <c r="I46" s="255" t="s">
        <v>28</v>
      </c>
      <c r="J46" s="255"/>
    </row>
    <row r="47" spans="1:10" ht="25.5" customHeight="1" x14ac:dyDescent="0.2">
      <c r="A47" s="122"/>
      <c r="B47" s="130" t="s">
        <v>56</v>
      </c>
      <c r="C47" s="257" t="s">
        <v>57</v>
      </c>
      <c r="D47" s="258"/>
      <c r="E47" s="258"/>
      <c r="F47" s="132" t="s">
        <v>23</v>
      </c>
      <c r="G47" s="133"/>
      <c r="H47" s="133"/>
      <c r="I47" s="256">
        <f>'Rozpočet Pol'!G8</f>
        <v>0</v>
      </c>
      <c r="J47" s="256"/>
    </row>
    <row r="48" spans="1:10" ht="25.5" customHeight="1" x14ac:dyDescent="0.2">
      <c r="A48" s="122"/>
      <c r="B48" s="124" t="s">
        <v>58</v>
      </c>
      <c r="C48" s="240" t="s">
        <v>59</v>
      </c>
      <c r="D48" s="241"/>
      <c r="E48" s="241"/>
      <c r="F48" s="134" t="s">
        <v>23</v>
      </c>
      <c r="G48" s="135"/>
      <c r="H48" s="135"/>
      <c r="I48" s="239">
        <f>'Rozpočet Pol'!G51</f>
        <v>0</v>
      </c>
      <c r="J48" s="239"/>
    </row>
    <row r="49" spans="1:10" ht="25.5" customHeight="1" x14ac:dyDescent="0.2">
      <c r="A49" s="122"/>
      <c r="B49" s="124" t="s">
        <v>60</v>
      </c>
      <c r="C49" s="240" t="s">
        <v>61</v>
      </c>
      <c r="D49" s="241"/>
      <c r="E49" s="241"/>
      <c r="F49" s="134" t="s">
        <v>23</v>
      </c>
      <c r="G49" s="135"/>
      <c r="H49" s="135"/>
      <c r="I49" s="239">
        <f>'Rozpočet Pol'!G65</f>
        <v>0</v>
      </c>
      <c r="J49" s="239"/>
    </row>
    <row r="50" spans="1:10" ht="25.5" customHeight="1" x14ac:dyDescent="0.2">
      <c r="A50" s="122"/>
      <c r="B50" s="124" t="s">
        <v>62</v>
      </c>
      <c r="C50" s="240" t="s">
        <v>63</v>
      </c>
      <c r="D50" s="241"/>
      <c r="E50" s="241"/>
      <c r="F50" s="134" t="s">
        <v>23</v>
      </c>
      <c r="G50" s="135"/>
      <c r="H50" s="135"/>
      <c r="I50" s="239">
        <f>'Rozpočet Pol'!G68</f>
        <v>0</v>
      </c>
      <c r="J50" s="239"/>
    </row>
    <row r="51" spans="1:10" ht="25.5" customHeight="1" x14ac:dyDescent="0.2">
      <c r="A51" s="122"/>
      <c r="B51" s="124" t="s">
        <v>64</v>
      </c>
      <c r="C51" s="240" t="s">
        <v>65</v>
      </c>
      <c r="D51" s="241"/>
      <c r="E51" s="241"/>
      <c r="F51" s="134" t="s">
        <v>23</v>
      </c>
      <c r="G51" s="135"/>
      <c r="H51" s="135"/>
      <c r="I51" s="239">
        <f>'Rozpočet Pol'!G78</f>
        <v>0</v>
      </c>
      <c r="J51" s="239"/>
    </row>
    <row r="52" spans="1:10" ht="25.5" customHeight="1" x14ac:dyDescent="0.2">
      <c r="A52" s="122"/>
      <c r="B52" s="124" t="s">
        <v>66</v>
      </c>
      <c r="C52" s="240" t="s">
        <v>67</v>
      </c>
      <c r="D52" s="241"/>
      <c r="E52" s="241"/>
      <c r="F52" s="134" t="s">
        <v>23</v>
      </c>
      <c r="G52" s="135"/>
      <c r="H52" s="135"/>
      <c r="I52" s="239">
        <f>'Rozpočet Pol'!G83</f>
        <v>0</v>
      </c>
      <c r="J52" s="239"/>
    </row>
    <row r="53" spans="1:10" ht="25.5" customHeight="1" x14ac:dyDescent="0.2">
      <c r="A53" s="122"/>
      <c r="B53" s="124" t="s">
        <v>68</v>
      </c>
      <c r="C53" s="240" t="s">
        <v>69</v>
      </c>
      <c r="D53" s="241"/>
      <c r="E53" s="241"/>
      <c r="F53" s="134" t="s">
        <v>23</v>
      </c>
      <c r="G53" s="135"/>
      <c r="H53" s="135"/>
      <c r="I53" s="239">
        <f>'Rozpočet Pol'!G88</f>
        <v>0</v>
      </c>
      <c r="J53" s="239"/>
    </row>
    <row r="54" spans="1:10" ht="25.5" customHeight="1" x14ac:dyDescent="0.2">
      <c r="A54" s="122"/>
      <c r="B54" s="124" t="s">
        <v>70</v>
      </c>
      <c r="C54" s="240" t="s">
        <v>71</v>
      </c>
      <c r="D54" s="241"/>
      <c r="E54" s="241"/>
      <c r="F54" s="134" t="s">
        <v>23</v>
      </c>
      <c r="G54" s="135"/>
      <c r="H54" s="135"/>
      <c r="I54" s="239">
        <f>'Rozpočet Pol'!G117</f>
        <v>0</v>
      </c>
      <c r="J54" s="239"/>
    </row>
    <row r="55" spans="1:10" ht="25.5" customHeight="1" x14ac:dyDescent="0.2">
      <c r="A55" s="122"/>
      <c r="B55" s="124" t="s">
        <v>72</v>
      </c>
      <c r="C55" s="240" t="s">
        <v>73</v>
      </c>
      <c r="D55" s="241"/>
      <c r="E55" s="241"/>
      <c r="F55" s="134" t="s">
        <v>23</v>
      </c>
      <c r="G55" s="135"/>
      <c r="H55" s="135"/>
      <c r="I55" s="239">
        <f>'Rozpočet Pol'!G123</f>
        <v>0</v>
      </c>
      <c r="J55" s="239"/>
    </row>
    <row r="56" spans="1:10" ht="25.5" customHeight="1" x14ac:dyDescent="0.2">
      <c r="A56" s="122"/>
      <c r="B56" s="124" t="s">
        <v>74</v>
      </c>
      <c r="C56" s="240" t="s">
        <v>75</v>
      </c>
      <c r="D56" s="241"/>
      <c r="E56" s="241"/>
      <c r="F56" s="134" t="s">
        <v>23</v>
      </c>
      <c r="G56" s="135"/>
      <c r="H56" s="135"/>
      <c r="I56" s="239">
        <f>'Rozpočet Pol'!G129</f>
        <v>0</v>
      </c>
      <c r="J56" s="239"/>
    </row>
    <row r="57" spans="1:10" ht="25.5" customHeight="1" x14ac:dyDescent="0.2">
      <c r="A57" s="122"/>
      <c r="B57" s="124" t="s">
        <v>76</v>
      </c>
      <c r="C57" s="240" t="s">
        <v>77</v>
      </c>
      <c r="D57" s="241"/>
      <c r="E57" s="241"/>
      <c r="F57" s="134" t="s">
        <v>24</v>
      </c>
      <c r="G57" s="135"/>
      <c r="H57" s="135"/>
      <c r="I57" s="239">
        <f>'Rozpočet Pol'!G134</f>
        <v>0</v>
      </c>
      <c r="J57" s="239"/>
    </row>
    <row r="58" spans="1:10" ht="25.5" customHeight="1" x14ac:dyDescent="0.2">
      <c r="A58" s="122"/>
      <c r="B58" s="124" t="s">
        <v>78</v>
      </c>
      <c r="C58" s="240" t="s">
        <v>79</v>
      </c>
      <c r="D58" s="241"/>
      <c r="E58" s="241"/>
      <c r="F58" s="134" t="s">
        <v>24</v>
      </c>
      <c r="G58" s="135"/>
      <c r="H58" s="135"/>
      <c r="I58" s="239">
        <f>'Rozpočet Pol'!G139</f>
        <v>0</v>
      </c>
      <c r="J58" s="239"/>
    </row>
    <row r="59" spans="1:10" ht="25.5" customHeight="1" x14ac:dyDescent="0.2">
      <c r="A59" s="122"/>
      <c r="B59" s="131" t="s">
        <v>80</v>
      </c>
      <c r="C59" s="260" t="s">
        <v>26</v>
      </c>
      <c r="D59" s="261"/>
      <c r="E59" s="261"/>
      <c r="F59" s="136" t="s">
        <v>80</v>
      </c>
      <c r="G59" s="137"/>
      <c r="H59" s="137"/>
      <c r="I59" s="259">
        <f>'Rozpočet Pol'!G147</f>
        <v>0</v>
      </c>
      <c r="J59" s="259"/>
    </row>
    <row r="60" spans="1:10" ht="25.5" customHeight="1" x14ac:dyDescent="0.2">
      <c r="A60" s="123"/>
      <c r="B60" s="127" t="s">
        <v>1</v>
      </c>
      <c r="C60" s="127"/>
      <c r="D60" s="128"/>
      <c r="E60" s="128"/>
      <c r="F60" s="138"/>
      <c r="G60" s="139"/>
      <c r="H60" s="139"/>
      <c r="I60" s="262">
        <f>SUM(I47:I59)</f>
        <v>0</v>
      </c>
      <c r="J60" s="262"/>
    </row>
    <row r="61" spans="1:10" x14ac:dyDescent="0.2">
      <c r="F61" s="140"/>
      <c r="G61" s="96"/>
      <c r="H61" s="140"/>
      <c r="I61" s="96"/>
      <c r="J61" s="96"/>
    </row>
    <row r="62" spans="1:10" x14ac:dyDescent="0.2">
      <c r="F62" s="140"/>
      <c r="G62" s="96"/>
      <c r="H62" s="140"/>
      <c r="I62" s="96"/>
      <c r="J62" s="96"/>
    </row>
    <row r="63" spans="1:10" x14ac:dyDescent="0.2">
      <c r="F63" s="140"/>
      <c r="G63" s="96"/>
      <c r="H63" s="140"/>
      <c r="I63" s="96"/>
      <c r="J6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8:J58"/>
    <mergeCell ref="C58:E58"/>
    <mergeCell ref="I59:J59"/>
    <mergeCell ref="C59:E59"/>
    <mergeCell ref="I60:J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3" t="s">
        <v>6</v>
      </c>
      <c r="B1" s="263"/>
      <c r="C1" s="264"/>
      <c r="D1" s="263"/>
      <c r="E1" s="263"/>
      <c r="F1" s="263"/>
      <c r="G1" s="263"/>
    </row>
    <row r="2" spans="1:7" ht="24.95" customHeight="1" x14ac:dyDescent="0.2">
      <c r="A2" s="79" t="s">
        <v>39</v>
      </c>
      <c r="B2" s="78"/>
      <c r="C2" s="265"/>
      <c r="D2" s="265"/>
      <c r="E2" s="265"/>
      <c r="F2" s="265"/>
      <c r="G2" s="266"/>
    </row>
    <row r="3" spans="1:7" ht="24.95" hidden="1" customHeight="1" x14ac:dyDescent="0.2">
      <c r="A3" s="79" t="s">
        <v>7</v>
      </c>
      <c r="B3" s="78"/>
      <c r="C3" s="265"/>
      <c r="D3" s="265"/>
      <c r="E3" s="265"/>
      <c r="F3" s="265"/>
      <c r="G3" s="266"/>
    </row>
    <row r="4" spans="1:7" ht="24.95" hidden="1" customHeight="1" x14ac:dyDescent="0.2">
      <c r="A4" s="79" t="s">
        <v>8</v>
      </c>
      <c r="B4" s="78"/>
      <c r="C4" s="265"/>
      <c r="D4" s="265"/>
      <c r="E4" s="265"/>
      <c r="F4" s="265"/>
      <c r="G4" s="26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2"/>
  <sheetViews>
    <sheetView tabSelected="1" view="pageBreakPreview" topLeftCell="A33" zoomScaleNormal="100" zoomScaleSheetLayoutView="100" workbookViewId="0">
      <selection activeCell="F55" sqref="F55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9.140625" hidden="1" customWidth="1"/>
    <col min="22" max="22" width="12.5703125" hidden="1" customWidth="1"/>
    <col min="29" max="39" width="0" hidden="1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83</v>
      </c>
    </row>
    <row r="2" spans="1:60" ht="24.95" customHeight="1" x14ac:dyDescent="0.2">
      <c r="A2" s="145" t="s">
        <v>82</v>
      </c>
      <c r="B2" s="143"/>
      <c r="C2" s="268" t="s">
        <v>238</v>
      </c>
      <c r="D2" s="269"/>
      <c r="E2" s="269"/>
      <c r="F2" s="269"/>
      <c r="G2" s="270"/>
      <c r="AE2" t="s">
        <v>84</v>
      </c>
    </row>
    <row r="3" spans="1:60" ht="24.95" customHeight="1" x14ac:dyDescent="0.2">
      <c r="A3" s="146" t="s">
        <v>7</v>
      </c>
      <c r="B3" s="144"/>
      <c r="C3" s="271" t="s">
        <v>41</v>
      </c>
      <c r="D3" s="272"/>
      <c r="E3" s="272"/>
      <c r="F3" s="272"/>
      <c r="G3" s="273"/>
      <c r="AE3" t="s">
        <v>85</v>
      </c>
    </row>
    <row r="4" spans="1:60" ht="24.95" hidden="1" customHeight="1" x14ac:dyDescent="0.2">
      <c r="A4" s="146" t="s">
        <v>8</v>
      </c>
      <c r="B4" s="144"/>
      <c r="C4" s="271"/>
      <c r="D4" s="272"/>
      <c r="E4" s="272"/>
      <c r="F4" s="272"/>
      <c r="G4" s="273"/>
      <c r="AE4" t="s">
        <v>86</v>
      </c>
    </row>
    <row r="5" spans="1:60" hidden="1" x14ac:dyDescent="0.2">
      <c r="A5" s="147" t="s">
        <v>87</v>
      </c>
      <c r="B5" s="148"/>
      <c r="C5" s="149"/>
      <c r="D5" s="150"/>
      <c r="E5" s="150"/>
      <c r="F5" s="150"/>
      <c r="G5" s="151"/>
      <c r="AE5" t="s">
        <v>88</v>
      </c>
    </row>
    <row r="7" spans="1:60" ht="38.25" x14ac:dyDescent="0.2">
      <c r="A7" s="156" t="s">
        <v>89</v>
      </c>
      <c r="B7" s="157" t="s">
        <v>90</v>
      </c>
      <c r="C7" s="157" t="s">
        <v>91</v>
      </c>
      <c r="D7" s="156" t="s">
        <v>92</v>
      </c>
      <c r="E7" s="156" t="s">
        <v>93</v>
      </c>
      <c r="F7" s="152" t="s">
        <v>94</v>
      </c>
      <c r="G7" s="175" t="s">
        <v>28</v>
      </c>
      <c r="H7" s="176" t="s">
        <v>29</v>
      </c>
      <c r="I7" s="176" t="s">
        <v>95</v>
      </c>
      <c r="J7" s="176" t="s">
        <v>30</v>
      </c>
      <c r="K7" s="176" t="s">
        <v>96</v>
      </c>
      <c r="L7" s="176" t="s">
        <v>97</v>
      </c>
      <c r="M7" s="176" t="s">
        <v>98</v>
      </c>
      <c r="N7" s="176" t="s">
        <v>99</v>
      </c>
      <c r="O7" s="176" t="s">
        <v>100</v>
      </c>
      <c r="P7" s="176" t="s">
        <v>101</v>
      </c>
      <c r="Q7" s="176" t="s">
        <v>102</v>
      </c>
      <c r="R7" s="176" t="s">
        <v>103</v>
      </c>
      <c r="S7" s="176" t="s">
        <v>104</v>
      </c>
      <c r="T7" s="176" t="s">
        <v>105</v>
      </c>
      <c r="U7" s="159" t="s">
        <v>106</v>
      </c>
    </row>
    <row r="8" spans="1:60" x14ac:dyDescent="0.2">
      <c r="A8" s="177" t="s">
        <v>107</v>
      </c>
      <c r="B8" s="178" t="s">
        <v>56</v>
      </c>
      <c r="C8" s="179" t="s">
        <v>57</v>
      </c>
      <c r="D8" s="180"/>
      <c r="E8" s="181"/>
      <c r="F8" s="182"/>
      <c r="G8" s="182"/>
      <c r="H8" s="182"/>
      <c r="I8" s="182">
        <f>SUM(I9:I50)</f>
        <v>0</v>
      </c>
      <c r="J8" s="182"/>
      <c r="K8" s="182">
        <f>SUM(K9:K50)</f>
        <v>0</v>
      </c>
      <c r="L8" s="182"/>
      <c r="M8" s="182">
        <f>SUM(M9:M50)</f>
        <v>0</v>
      </c>
      <c r="N8" s="158"/>
      <c r="O8" s="158">
        <f>SUM(O9:O50)</f>
        <v>0</v>
      </c>
      <c r="P8" s="158"/>
      <c r="Q8" s="158">
        <f>SUM(Q9:Q50)</f>
        <v>0</v>
      </c>
      <c r="R8" s="158"/>
      <c r="S8" s="158"/>
      <c r="T8" s="177"/>
      <c r="U8" s="158">
        <f>SUM(U9:U50)</f>
        <v>0</v>
      </c>
      <c r="AE8" t="s">
        <v>108</v>
      </c>
    </row>
    <row r="9" spans="1:60" outlineLevel="1" x14ac:dyDescent="0.2">
      <c r="A9" s="154">
        <v>1</v>
      </c>
      <c r="B9" s="160" t="s">
        <v>109</v>
      </c>
      <c r="C9" s="195" t="s">
        <v>57</v>
      </c>
      <c r="D9" s="162"/>
      <c r="E9" s="169"/>
      <c r="F9" s="274"/>
      <c r="G9" s="173"/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</v>
      </c>
      <c r="U9" s="163">
        <f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110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111</v>
      </c>
      <c r="D10" s="165"/>
      <c r="E10" s="170"/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112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6" t="s">
        <v>113</v>
      </c>
      <c r="D11" s="165"/>
      <c r="E11" s="170"/>
      <c r="F11" s="173"/>
      <c r="G11" s="173"/>
      <c r="H11" s="173"/>
      <c r="I11" s="173"/>
      <c r="J11" s="173"/>
      <c r="K11" s="173"/>
      <c r="L11" s="173"/>
      <c r="M11" s="173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112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6" t="s">
        <v>114</v>
      </c>
      <c r="D12" s="165"/>
      <c r="E12" s="170"/>
      <c r="F12" s="173"/>
      <c r="G12" s="173"/>
      <c r="H12" s="173"/>
      <c r="I12" s="173"/>
      <c r="J12" s="173"/>
      <c r="K12" s="173"/>
      <c r="L12" s="173"/>
      <c r="M12" s="173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112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6" t="s">
        <v>115</v>
      </c>
      <c r="D13" s="165"/>
      <c r="E13" s="170"/>
      <c r="F13" s="173"/>
      <c r="G13" s="173"/>
      <c r="H13" s="173"/>
      <c r="I13" s="173"/>
      <c r="J13" s="173"/>
      <c r="K13" s="173"/>
      <c r="L13" s="173"/>
      <c r="M13" s="173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112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6" t="s">
        <v>116</v>
      </c>
      <c r="D14" s="165"/>
      <c r="E14" s="170"/>
      <c r="F14" s="173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112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6" t="s">
        <v>117</v>
      </c>
      <c r="D15" s="165"/>
      <c r="E15" s="170"/>
      <c r="F15" s="173"/>
      <c r="G15" s="173"/>
      <c r="H15" s="173"/>
      <c r="I15" s="173"/>
      <c r="J15" s="173"/>
      <c r="K15" s="173"/>
      <c r="L15" s="173"/>
      <c r="M15" s="173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112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6" t="s">
        <v>118</v>
      </c>
      <c r="D16" s="165"/>
      <c r="E16" s="170"/>
      <c r="F16" s="173"/>
      <c r="G16" s="173"/>
      <c r="H16" s="173"/>
      <c r="I16" s="173"/>
      <c r="J16" s="173"/>
      <c r="K16" s="173"/>
      <c r="L16" s="173"/>
      <c r="M16" s="173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112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6" t="s">
        <v>119</v>
      </c>
      <c r="D17" s="165"/>
      <c r="E17" s="170"/>
      <c r="F17" s="173"/>
      <c r="G17" s="173"/>
      <c r="H17" s="173"/>
      <c r="I17" s="173"/>
      <c r="J17" s="173"/>
      <c r="K17" s="173"/>
      <c r="L17" s="173"/>
      <c r="M17" s="173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112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6" t="s">
        <v>120</v>
      </c>
      <c r="D18" s="165"/>
      <c r="E18" s="170"/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112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6" t="s">
        <v>121</v>
      </c>
      <c r="D19" s="165"/>
      <c r="E19" s="170"/>
      <c r="F19" s="173"/>
      <c r="G19" s="173"/>
      <c r="H19" s="173"/>
      <c r="I19" s="173"/>
      <c r="J19" s="173"/>
      <c r="K19" s="173"/>
      <c r="L19" s="173"/>
      <c r="M19" s="173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112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6" t="s">
        <v>122</v>
      </c>
      <c r="D20" s="165"/>
      <c r="E20" s="170"/>
      <c r="F20" s="173"/>
      <c r="G20" s="173"/>
      <c r="H20" s="173"/>
      <c r="I20" s="173"/>
      <c r="J20" s="173"/>
      <c r="K20" s="173"/>
      <c r="L20" s="173"/>
      <c r="M20" s="173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112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6" t="s">
        <v>123</v>
      </c>
      <c r="D21" s="165"/>
      <c r="E21" s="170"/>
      <c r="F21" s="173"/>
      <c r="G21" s="173"/>
      <c r="H21" s="173"/>
      <c r="I21" s="173"/>
      <c r="J21" s="173"/>
      <c r="K21" s="173"/>
      <c r="L21" s="173"/>
      <c r="M21" s="173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112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6" t="s">
        <v>124</v>
      </c>
      <c r="D22" s="165"/>
      <c r="E22" s="170"/>
      <c r="F22" s="173"/>
      <c r="G22" s="173"/>
      <c r="H22" s="173"/>
      <c r="I22" s="173"/>
      <c r="J22" s="173"/>
      <c r="K22" s="173"/>
      <c r="L22" s="173"/>
      <c r="M22" s="173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112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6" t="s">
        <v>125</v>
      </c>
      <c r="D23" s="165"/>
      <c r="E23" s="170"/>
      <c r="F23" s="173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112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6" t="s">
        <v>126</v>
      </c>
      <c r="D24" s="165"/>
      <c r="E24" s="170"/>
      <c r="F24" s="173"/>
      <c r="G24" s="173"/>
      <c r="H24" s="173"/>
      <c r="I24" s="173"/>
      <c r="J24" s="173"/>
      <c r="K24" s="173"/>
      <c r="L24" s="173"/>
      <c r="M24" s="173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112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6" t="s">
        <v>127</v>
      </c>
      <c r="D25" s="165"/>
      <c r="E25" s="170"/>
      <c r="F25" s="173"/>
      <c r="G25" s="173"/>
      <c r="H25" s="173"/>
      <c r="I25" s="173"/>
      <c r="J25" s="173"/>
      <c r="K25" s="173"/>
      <c r="L25" s="173"/>
      <c r="M25" s="173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112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6" t="s">
        <v>128</v>
      </c>
      <c r="D26" s="165"/>
      <c r="E26" s="170"/>
      <c r="F26" s="173"/>
      <c r="G26" s="173"/>
      <c r="H26" s="173"/>
      <c r="I26" s="173"/>
      <c r="J26" s="173"/>
      <c r="K26" s="173"/>
      <c r="L26" s="173"/>
      <c r="M26" s="173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112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6" t="s">
        <v>129</v>
      </c>
      <c r="D27" s="165"/>
      <c r="E27" s="170"/>
      <c r="F27" s="173"/>
      <c r="G27" s="173"/>
      <c r="H27" s="173"/>
      <c r="I27" s="173"/>
      <c r="J27" s="173"/>
      <c r="K27" s="173"/>
      <c r="L27" s="173"/>
      <c r="M27" s="173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112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6" t="s">
        <v>130</v>
      </c>
      <c r="D28" s="165"/>
      <c r="E28" s="170"/>
      <c r="F28" s="173"/>
      <c r="G28" s="173"/>
      <c r="H28" s="173"/>
      <c r="I28" s="173"/>
      <c r="J28" s="173"/>
      <c r="K28" s="173"/>
      <c r="L28" s="173"/>
      <c r="M28" s="173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112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6" t="s">
        <v>131</v>
      </c>
      <c r="D29" s="165"/>
      <c r="E29" s="170"/>
      <c r="F29" s="173"/>
      <c r="G29" s="173"/>
      <c r="H29" s="173"/>
      <c r="I29" s="173"/>
      <c r="J29" s="173"/>
      <c r="K29" s="173"/>
      <c r="L29" s="173"/>
      <c r="M29" s="173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112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6" t="s">
        <v>132</v>
      </c>
      <c r="D30" s="165"/>
      <c r="E30" s="170"/>
      <c r="F30" s="173"/>
      <c r="G30" s="173"/>
      <c r="H30" s="173"/>
      <c r="I30" s="173"/>
      <c r="J30" s="173"/>
      <c r="K30" s="173"/>
      <c r="L30" s="173"/>
      <c r="M30" s="173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112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6" t="s">
        <v>133</v>
      </c>
      <c r="D31" s="165"/>
      <c r="E31" s="170"/>
      <c r="F31" s="173"/>
      <c r="G31" s="173"/>
      <c r="H31" s="173"/>
      <c r="I31" s="173"/>
      <c r="J31" s="173"/>
      <c r="K31" s="173"/>
      <c r="L31" s="173"/>
      <c r="M31" s="173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112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6" t="s">
        <v>134</v>
      </c>
      <c r="D32" s="165"/>
      <c r="E32" s="170"/>
      <c r="F32" s="173"/>
      <c r="G32" s="173"/>
      <c r="H32" s="173"/>
      <c r="I32" s="173"/>
      <c r="J32" s="173"/>
      <c r="K32" s="173"/>
      <c r="L32" s="173"/>
      <c r="M32" s="173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112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6" t="s">
        <v>135</v>
      </c>
      <c r="D33" s="165"/>
      <c r="E33" s="170"/>
      <c r="F33" s="173"/>
      <c r="G33" s="173"/>
      <c r="H33" s="173"/>
      <c r="I33" s="173"/>
      <c r="J33" s="173"/>
      <c r="K33" s="173"/>
      <c r="L33" s="173"/>
      <c r="M33" s="173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112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196" t="s">
        <v>136</v>
      </c>
      <c r="D34" s="165"/>
      <c r="E34" s="170"/>
      <c r="F34" s="173"/>
      <c r="G34" s="173"/>
      <c r="H34" s="173"/>
      <c r="I34" s="173"/>
      <c r="J34" s="173"/>
      <c r="K34" s="173"/>
      <c r="L34" s="173"/>
      <c r="M34" s="173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112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6" t="s">
        <v>137</v>
      </c>
      <c r="D35" s="165"/>
      <c r="E35" s="170"/>
      <c r="F35" s="173"/>
      <c r="G35" s="173"/>
      <c r="H35" s="173"/>
      <c r="I35" s="173"/>
      <c r="J35" s="173"/>
      <c r="K35" s="173"/>
      <c r="L35" s="173"/>
      <c r="M35" s="173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112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196" t="s">
        <v>138</v>
      </c>
      <c r="D36" s="165"/>
      <c r="E36" s="170"/>
      <c r="F36" s="173"/>
      <c r="G36" s="173"/>
      <c r="H36" s="173"/>
      <c r="I36" s="173"/>
      <c r="J36" s="173"/>
      <c r="K36" s="173"/>
      <c r="L36" s="173"/>
      <c r="M36" s="173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112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6" t="s">
        <v>139</v>
      </c>
      <c r="D37" s="165"/>
      <c r="E37" s="170"/>
      <c r="F37" s="173"/>
      <c r="G37" s="173"/>
      <c r="H37" s="173"/>
      <c r="I37" s="173"/>
      <c r="J37" s="173"/>
      <c r="K37" s="173"/>
      <c r="L37" s="173"/>
      <c r="M37" s="173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112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0"/>
      <c r="C38" s="196" t="s">
        <v>140</v>
      </c>
      <c r="D38" s="165"/>
      <c r="E38" s="170"/>
      <c r="F38" s="173"/>
      <c r="G38" s="173"/>
      <c r="H38" s="173"/>
      <c r="I38" s="173"/>
      <c r="J38" s="173"/>
      <c r="K38" s="173"/>
      <c r="L38" s="173"/>
      <c r="M38" s="173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112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6" t="s">
        <v>141</v>
      </c>
      <c r="D39" s="165"/>
      <c r="E39" s="170"/>
      <c r="F39" s="173"/>
      <c r="G39" s="173"/>
      <c r="H39" s="173"/>
      <c r="I39" s="173"/>
      <c r="J39" s="173"/>
      <c r="K39" s="173"/>
      <c r="L39" s="173"/>
      <c r="M39" s="173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112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6" t="s">
        <v>142</v>
      </c>
      <c r="D40" s="165"/>
      <c r="E40" s="170"/>
      <c r="F40" s="173"/>
      <c r="G40" s="173"/>
      <c r="H40" s="173"/>
      <c r="I40" s="173"/>
      <c r="J40" s="173"/>
      <c r="K40" s="173"/>
      <c r="L40" s="173"/>
      <c r="M40" s="173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112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6" t="s">
        <v>143</v>
      </c>
      <c r="D41" s="165"/>
      <c r="E41" s="170"/>
      <c r="F41" s="173"/>
      <c r="G41" s="173"/>
      <c r="H41" s="173"/>
      <c r="I41" s="173"/>
      <c r="J41" s="173"/>
      <c r="K41" s="173"/>
      <c r="L41" s="173"/>
      <c r="M41" s="173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112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6" t="s">
        <v>144</v>
      </c>
      <c r="D42" s="165"/>
      <c r="E42" s="170"/>
      <c r="F42" s="173"/>
      <c r="G42" s="173"/>
      <c r="H42" s="173"/>
      <c r="I42" s="173"/>
      <c r="J42" s="173"/>
      <c r="K42" s="173"/>
      <c r="L42" s="173"/>
      <c r="M42" s="173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112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6" t="s">
        <v>145</v>
      </c>
      <c r="D43" s="165"/>
      <c r="E43" s="170"/>
      <c r="F43" s="173"/>
      <c r="G43" s="173"/>
      <c r="H43" s="173"/>
      <c r="I43" s="173"/>
      <c r="J43" s="173"/>
      <c r="K43" s="173"/>
      <c r="L43" s="173"/>
      <c r="M43" s="173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112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196" t="s">
        <v>146</v>
      </c>
      <c r="D44" s="165"/>
      <c r="E44" s="170"/>
      <c r="F44" s="173"/>
      <c r="G44" s="173"/>
      <c r="H44" s="173"/>
      <c r="I44" s="173"/>
      <c r="J44" s="173"/>
      <c r="K44" s="173"/>
      <c r="L44" s="173"/>
      <c r="M44" s="173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112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/>
      <c r="B45" s="160"/>
      <c r="C45" s="196" t="s">
        <v>147</v>
      </c>
      <c r="D45" s="165"/>
      <c r="E45" s="170"/>
      <c r="F45" s="173"/>
      <c r="G45" s="173"/>
      <c r="H45" s="173"/>
      <c r="I45" s="173"/>
      <c r="J45" s="173"/>
      <c r="K45" s="173"/>
      <c r="L45" s="173"/>
      <c r="M45" s="173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112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0"/>
      <c r="C46" s="196" t="s">
        <v>148</v>
      </c>
      <c r="D46" s="165"/>
      <c r="E46" s="170"/>
      <c r="F46" s="173"/>
      <c r="G46" s="173"/>
      <c r="H46" s="173"/>
      <c r="I46" s="173"/>
      <c r="J46" s="173"/>
      <c r="K46" s="173"/>
      <c r="L46" s="173"/>
      <c r="M46" s="173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112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/>
      <c r="B47" s="160"/>
      <c r="C47" s="196" t="s">
        <v>149</v>
      </c>
      <c r="D47" s="165"/>
      <c r="E47" s="170"/>
      <c r="F47" s="173"/>
      <c r="G47" s="173"/>
      <c r="H47" s="173"/>
      <c r="I47" s="173"/>
      <c r="J47" s="173"/>
      <c r="K47" s="173"/>
      <c r="L47" s="173"/>
      <c r="M47" s="173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112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/>
      <c r="B48" s="160"/>
      <c r="C48" s="196" t="s">
        <v>150</v>
      </c>
      <c r="D48" s="165"/>
      <c r="E48" s="170"/>
      <c r="F48" s="173"/>
      <c r="G48" s="173"/>
      <c r="H48" s="173"/>
      <c r="I48" s="173"/>
      <c r="J48" s="173"/>
      <c r="K48" s="173"/>
      <c r="L48" s="173"/>
      <c r="M48" s="173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112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/>
      <c r="B49" s="160"/>
      <c r="C49" s="196" t="s">
        <v>151</v>
      </c>
      <c r="D49" s="165"/>
      <c r="E49" s="170"/>
      <c r="F49" s="173"/>
      <c r="G49" s="173"/>
      <c r="H49" s="173"/>
      <c r="I49" s="173"/>
      <c r="J49" s="173"/>
      <c r="K49" s="173"/>
      <c r="L49" s="173"/>
      <c r="M49" s="173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112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54"/>
      <c r="B50" s="160"/>
      <c r="C50" s="196" t="s">
        <v>152</v>
      </c>
      <c r="D50" s="165"/>
      <c r="E50" s="170"/>
      <c r="F50" s="173"/>
      <c r="G50" s="173"/>
      <c r="H50" s="173"/>
      <c r="I50" s="173"/>
      <c r="J50" s="173"/>
      <c r="K50" s="173"/>
      <c r="L50" s="173"/>
      <c r="M50" s="173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112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x14ac:dyDescent="0.2">
      <c r="A51" s="155" t="s">
        <v>107</v>
      </c>
      <c r="B51" s="161" t="s">
        <v>58</v>
      </c>
      <c r="C51" s="197" t="s">
        <v>59</v>
      </c>
      <c r="D51" s="166"/>
      <c r="E51" s="171"/>
      <c r="F51" s="174"/>
      <c r="G51" s="174">
        <f>SUMIF(AE52:AE64,"&lt;&gt;NOR",G52:G64)</f>
        <v>0</v>
      </c>
      <c r="H51" s="174"/>
      <c r="I51" s="174">
        <f>SUM(I52:I64)</f>
        <v>0</v>
      </c>
      <c r="J51" s="174"/>
      <c r="K51" s="174">
        <f>SUM(K52:K64)</f>
        <v>0</v>
      </c>
      <c r="L51" s="174"/>
      <c r="M51" s="174">
        <f>SUM(M52:M64)</f>
        <v>0</v>
      </c>
      <c r="N51" s="167"/>
      <c r="O51" s="167">
        <f>SUM(O52:O64)</f>
        <v>0</v>
      </c>
      <c r="P51" s="167"/>
      <c r="Q51" s="167">
        <f>SUM(Q52:Q64)</f>
        <v>0</v>
      </c>
      <c r="R51" s="167"/>
      <c r="S51" s="167"/>
      <c r="T51" s="168"/>
      <c r="U51" s="167">
        <f>SUM(U52:U64)</f>
        <v>109.17999999999999</v>
      </c>
      <c r="AE51" t="s">
        <v>108</v>
      </c>
    </row>
    <row r="52" spans="1:60" outlineLevel="1" x14ac:dyDescent="0.2">
      <c r="A52" s="204">
        <v>2</v>
      </c>
      <c r="B52" s="205"/>
      <c r="C52" s="206" t="s">
        <v>239</v>
      </c>
      <c r="D52" s="207" t="s">
        <v>153</v>
      </c>
      <c r="E52" s="208">
        <v>0</v>
      </c>
      <c r="F52" s="209"/>
      <c r="G52" s="210">
        <f>ROUND(E52*F52,2)</f>
        <v>0</v>
      </c>
      <c r="H52" s="209"/>
      <c r="I52" s="210">
        <f>ROUND(E52*H52,2)</f>
        <v>0</v>
      </c>
      <c r="J52" s="209"/>
      <c r="K52" s="210">
        <f>ROUND(E52*J52,2)</f>
        <v>0</v>
      </c>
      <c r="L52" s="210">
        <v>21</v>
      </c>
      <c r="M52" s="210">
        <f>G52*(1+L52/100)</f>
        <v>0</v>
      </c>
      <c r="N52" s="211">
        <v>0</v>
      </c>
      <c r="O52" s="211">
        <f>ROUND(E52*N52,5)</f>
        <v>0</v>
      </c>
      <c r="P52" s="211">
        <v>0</v>
      </c>
      <c r="Q52" s="211">
        <f>ROUND(E52*P52,5)</f>
        <v>0</v>
      </c>
      <c r="R52" s="211"/>
      <c r="S52" s="211"/>
      <c r="T52" s="212">
        <v>0</v>
      </c>
      <c r="U52" s="211">
        <f>ROUND(E52*T52,2)</f>
        <v>0</v>
      </c>
      <c r="V52" s="213">
        <v>0</v>
      </c>
      <c r="W52" s="153"/>
      <c r="X52" s="153"/>
      <c r="Y52" s="153"/>
      <c r="Z52" s="153"/>
      <c r="AA52" s="153"/>
      <c r="AB52" s="153"/>
      <c r="AC52" s="153"/>
      <c r="AD52" s="153"/>
      <c r="AE52" s="153" t="s">
        <v>110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204">
        <v>3</v>
      </c>
      <c r="B53" s="205"/>
      <c r="C53" s="206" t="s">
        <v>239</v>
      </c>
      <c r="D53" s="207" t="s">
        <v>153</v>
      </c>
      <c r="E53" s="208">
        <v>0</v>
      </c>
      <c r="F53" s="209"/>
      <c r="G53" s="210">
        <f>ROUND(E53*F53,2)</f>
        <v>0</v>
      </c>
      <c r="H53" s="209"/>
      <c r="I53" s="210">
        <f>ROUND(E53*H53,2)</f>
        <v>0</v>
      </c>
      <c r="J53" s="209"/>
      <c r="K53" s="210">
        <f>ROUND(E53*J53,2)</f>
        <v>0</v>
      </c>
      <c r="L53" s="210">
        <v>21</v>
      </c>
      <c r="M53" s="210">
        <f>G53*(1+L53/100)</f>
        <v>0</v>
      </c>
      <c r="N53" s="211">
        <v>0</v>
      </c>
      <c r="O53" s="211">
        <f>ROUND(E53*N53,5)</f>
        <v>0</v>
      </c>
      <c r="P53" s="211">
        <v>0</v>
      </c>
      <c r="Q53" s="211">
        <f>ROUND(E53*P53,5)</f>
        <v>0</v>
      </c>
      <c r="R53" s="211"/>
      <c r="S53" s="211"/>
      <c r="T53" s="212">
        <v>0</v>
      </c>
      <c r="U53" s="211">
        <f>ROUND(E53*T53,2)</f>
        <v>0</v>
      </c>
      <c r="V53" s="213">
        <v>0</v>
      </c>
      <c r="W53" s="153"/>
      <c r="X53" s="153"/>
      <c r="Y53" s="153"/>
      <c r="Z53" s="153"/>
      <c r="AA53" s="153"/>
      <c r="AB53" s="153"/>
      <c r="AC53" s="153"/>
      <c r="AD53" s="153"/>
      <c r="AE53" s="153" t="s">
        <v>110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204">
        <v>4</v>
      </c>
      <c r="B54" s="205"/>
      <c r="C54" s="206" t="s">
        <v>239</v>
      </c>
      <c r="D54" s="207" t="s">
        <v>153</v>
      </c>
      <c r="E54" s="208">
        <v>0</v>
      </c>
      <c r="F54" s="209"/>
      <c r="G54" s="210">
        <f>ROUND(E54*F54,2)</f>
        <v>0</v>
      </c>
      <c r="H54" s="209"/>
      <c r="I54" s="210">
        <f>ROUND(E54*H54,2)</f>
        <v>0</v>
      </c>
      <c r="J54" s="209"/>
      <c r="K54" s="210">
        <f>ROUND(E54*J54,2)</f>
        <v>0</v>
      </c>
      <c r="L54" s="210">
        <v>21</v>
      </c>
      <c r="M54" s="210">
        <f>G54*(1+L54/100)</f>
        <v>0</v>
      </c>
      <c r="N54" s="211">
        <v>0</v>
      </c>
      <c r="O54" s="211">
        <f>ROUND(E54*N54,5)</f>
        <v>0</v>
      </c>
      <c r="P54" s="211">
        <v>0</v>
      </c>
      <c r="Q54" s="211">
        <f>ROUND(E54*P54,5)</f>
        <v>0</v>
      </c>
      <c r="R54" s="211"/>
      <c r="S54" s="211"/>
      <c r="T54" s="212">
        <v>0</v>
      </c>
      <c r="U54" s="211">
        <f>ROUND(E54*T54,2)</f>
        <v>0</v>
      </c>
      <c r="V54" s="213">
        <v>0</v>
      </c>
      <c r="W54" s="153"/>
      <c r="X54" s="153"/>
      <c r="Y54" s="153"/>
      <c r="Z54" s="153"/>
      <c r="AA54" s="153"/>
      <c r="AB54" s="153"/>
      <c r="AC54" s="153"/>
      <c r="AD54" s="153"/>
      <c r="AE54" s="153" t="s">
        <v>110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203">
        <v>5</v>
      </c>
      <c r="B55" s="160" t="s">
        <v>155</v>
      </c>
      <c r="C55" s="195" t="s">
        <v>156</v>
      </c>
      <c r="D55" s="162" t="s">
        <v>153</v>
      </c>
      <c r="E55" s="169">
        <v>239.55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63">
        <v>0</v>
      </c>
      <c r="O55" s="163">
        <f>ROUND(E55*N55,5)</f>
        <v>0</v>
      </c>
      <c r="P55" s="163">
        <v>0</v>
      </c>
      <c r="Q55" s="163">
        <f>ROUND(E55*P55,5)</f>
        <v>0</v>
      </c>
      <c r="R55" s="163"/>
      <c r="S55" s="163"/>
      <c r="T55" s="164">
        <v>0.20399999999999999</v>
      </c>
      <c r="U55" s="163">
        <f>ROUND(E55*T55,2)</f>
        <v>48.87</v>
      </c>
      <c r="V55" s="201">
        <v>270</v>
      </c>
      <c r="W55" s="153"/>
      <c r="X55" s="153"/>
      <c r="Y55" s="153"/>
      <c r="Z55" s="153"/>
      <c r="AA55" s="153"/>
      <c r="AB55" s="153"/>
      <c r="AC55" s="153"/>
      <c r="AD55" s="153"/>
      <c r="AE55" s="153" t="s">
        <v>110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203">
        <v>6</v>
      </c>
      <c r="B56" s="160" t="s">
        <v>157</v>
      </c>
      <c r="C56" s="195" t="s">
        <v>158</v>
      </c>
      <c r="D56" s="162" t="s">
        <v>153</v>
      </c>
      <c r="E56" s="169">
        <v>164.55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63">
        <v>0</v>
      </c>
      <c r="O56" s="163">
        <f>ROUND(E56*N56,5)</f>
        <v>0</v>
      </c>
      <c r="P56" s="163">
        <v>0</v>
      </c>
      <c r="Q56" s="163">
        <f>ROUND(E56*P56,5)</f>
        <v>0</v>
      </c>
      <c r="R56" s="163"/>
      <c r="S56" s="163"/>
      <c r="T56" s="164">
        <v>1.0999999999999999E-2</v>
      </c>
      <c r="U56" s="163">
        <f>ROUND(E56*T56,2)</f>
        <v>1.81</v>
      </c>
      <c r="V56" s="201">
        <v>214.7</v>
      </c>
      <c r="W56" s="153"/>
      <c r="X56" s="153"/>
      <c r="Y56" s="153"/>
      <c r="Z56" s="153"/>
      <c r="AA56" s="153"/>
      <c r="AB56" s="153"/>
      <c r="AC56" s="153"/>
      <c r="AD56" s="153"/>
      <c r="AE56" s="153" t="s">
        <v>110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203"/>
      <c r="B57" s="160"/>
      <c r="C57" s="196" t="s">
        <v>159</v>
      </c>
      <c r="D57" s="165"/>
      <c r="E57" s="170"/>
      <c r="F57" s="173"/>
      <c r="G57" s="173"/>
      <c r="H57" s="173"/>
      <c r="I57" s="173"/>
      <c r="J57" s="173"/>
      <c r="K57" s="173"/>
      <c r="L57" s="173"/>
      <c r="M57" s="173"/>
      <c r="N57" s="163"/>
      <c r="O57" s="163"/>
      <c r="P57" s="163"/>
      <c r="Q57" s="163"/>
      <c r="R57" s="163"/>
      <c r="S57" s="163"/>
      <c r="T57" s="164"/>
      <c r="U57" s="163"/>
      <c r="V57" s="202"/>
      <c r="W57" s="153"/>
      <c r="X57" s="153"/>
      <c r="Y57" s="153"/>
      <c r="Z57" s="153"/>
      <c r="AA57" s="153"/>
      <c r="AB57" s="153"/>
      <c r="AC57" s="153"/>
      <c r="AD57" s="153"/>
      <c r="AE57" s="153" t="s">
        <v>112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203"/>
      <c r="B58" s="160"/>
      <c r="C58" s="196" t="s">
        <v>236</v>
      </c>
      <c r="D58" s="165"/>
      <c r="E58" s="170">
        <v>164.55</v>
      </c>
      <c r="F58" s="173"/>
      <c r="G58" s="173"/>
      <c r="H58" s="173"/>
      <c r="I58" s="173"/>
      <c r="J58" s="173"/>
      <c r="K58" s="173"/>
      <c r="L58" s="173"/>
      <c r="M58" s="173"/>
      <c r="N58" s="163"/>
      <c r="O58" s="163"/>
      <c r="P58" s="163"/>
      <c r="Q58" s="163"/>
      <c r="R58" s="163"/>
      <c r="S58" s="163"/>
      <c r="T58" s="164"/>
      <c r="U58" s="163"/>
      <c r="V58" s="202">
        <v>214.7</v>
      </c>
      <c r="W58" s="153"/>
      <c r="X58" s="153"/>
      <c r="Y58" s="153"/>
      <c r="Z58" s="153"/>
      <c r="AA58" s="153"/>
      <c r="AB58" s="153"/>
      <c r="AC58" s="153"/>
      <c r="AD58" s="153"/>
      <c r="AE58" s="153" t="s">
        <v>112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203">
        <v>7</v>
      </c>
      <c r="B59" s="160" t="s">
        <v>160</v>
      </c>
      <c r="C59" s="195" t="s">
        <v>161</v>
      </c>
      <c r="D59" s="162" t="s">
        <v>153</v>
      </c>
      <c r="E59" s="169">
        <v>1480.95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0</v>
      </c>
      <c r="U59" s="163">
        <f>ROUND(E59*T59,2)</f>
        <v>0</v>
      </c>
      <c r="V59" s="201">
        <v>1932.3</v>
      </c>
      <c r="W59" s="153"/>
      <c r="X59" s="153"/>
      <c r="Y59" s="153"/>
      <c r="Z59" s="153"/>
      <c r="AA59" s="153"/>
      <c r="AB59" s="153"/>
      <c r="AC59" s="153"/>
      <c r="AD59" s="153"/>
      <c r="AE59" s="153" t="s">
        <v>110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203"/>
      <c r="B60" s="160"/>
      <c r="C60" s="196" t="s">
        <v>237</v>
      </c>
      <c r="D60" s="165"/>
      <c r="E60" s="170">
        <v>1480.95</v>
      </c>
      <c r="F60" s="173"/>
      <c r="G60" s="173"/>
      <c r="H60" s="173"/>
      <c r="I60" s="173"/>
      <c r="J60" s="173"/>
      <c r="K60" s="173"/>
      <c r="L60" s="173"/>
      <c r="M60" s="173"/>
      <c r="N60" s="163"/>
      <c r="O60" s="163"/>
      <c r="P60" s="163"/>
      <c r="Q60" s="163"/>
      <c r="R60" s="163"/>
      <c r="S60" s="163"/>
      <c r="T60" s="164"/>
      <c r="U60" s="163"/>
      <c r="V60" s="202">
        <v>1932.3</v>
      </c>
      <c r="W60" s="153"/>
      <c r="X60" s="153"/>
      <c r="Y60" s="153"/>
      <c r="Z60" s="153"/>
      <c r="AA60" s="153"/>
      <c r="AB60" s="153"/>
      <c r="AC60" s="153"/>
      <c r="AD60" s="153"/>
      <c r="AE60" s="153" t="s">
        <v>112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203">
        <v>8</v>
      </c>
      <c r="B61" s="160" t="s">
        <v>162</v>
      </c>
      <c r="C61" s="195" t="s">
        <v>163</v>
      </c>
      <c r="D61" s="162" t="s">
        <v>153</v>
      </c>
      <c r="E61" s="169">
        <v>164.55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0</v>
      </c>
      <c r="U61" s="163">
        <f>ROUND(E61*T61,2)</f>
        <v>0</v>
      </c>
      <c r="V61" s="201">
        <v>214.7</v>
      </c>
      <c r="W61" s="153"/>
      <c r="X61" s="153"/>
      <c r="Y61" s="153"/>
      <c r="Z61" s="153"/>
      <c r="AA61" s="153"/>
      <c r="AB61" s="153"/>
      <c r="AC61" s="153"/>
      <c r="AD61" s="153"/>
      <c r="AE61" s="153" t="s">
        <v>110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203">
        <v>9</v>
      </c>
      <c r="B62" s="160" t="s">
        <v>164</v>
      </c>
      <c r="C62" s="195" t="s">
        <v>165</v>
      </c>
      <c r="D62" s="162" t="s">
        <v>153</v>
      </c>
      <c r="E62" s="169">
        <v>75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0.65200000000000002</v>
      </c>
      <c r="U62" s="163">
        <f>ROUND(E62*T62,2)</f>
        <v>48.9</v>
      </c>
      <c r="V62" s="201">
        <v>75</v>
      </c>
      <c r="W62" s="153"/>
      <c r="X62" s="153"/>
      <c r="Y62" s="153"/>
      <c r="Z62" s="153"/>
      <c r="AA62" s="153"/>
      <c r="AB62" s="153"/>
      <c r="AC62" s="153"/>
      <c r="AD62" s="153"/>
      <c r="AE62" s="153" t="s">
        <v>110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203">
        <v>10</v>
      </c>
      <c r="B63" s="160" t="s">
        <v>166</v>
      </c>
      <c r="C63" s="195" t="s">
        <v>167</v>
      </c>
      <c r="D63" s="162" t="s">
        <v>153</v>
      </c>
      <c r="E63" s="169">
        <v>75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63">
        <v>0</v>
      </c>
      <c r="O63" s="163">
        <f>ROUND(E63*N63,5)</f>
        <v>0</v>
      </c>
      <c r="P63" s="163">
        <v>0</v>
      </c>
      <c r="Q63" s="163">
        <f>ROUND(E63*P63,5)</f>
        <v>0</v>
      </c>
      <c r="R63" s="163"/>
      <c r="S63" s="163"/>
      <c r="T63" s="164">
        <v>7.3999999999999996E-2</v>
      </c>
      <c r="U63" s="163">
        <f>ROUND(E63*T63,2)</f>
        <v>5.55</v>
      </c>
      <c r="V63" s="201">
        <v>75</v>
      </c>
      <c r="W63" s="153"/>
      <c r="X63" s="153"/>
      <c r="Y63" s="153"/>
      <c r="Z63" s="153"/>
      <c r="AA63" s="153"/>
      <c r="AB63" s="153"/>
      <c r="AC63" s="153"/>
      <c r="AD63" s="153"/>
      <c r="AE63" s="153" t="s">
        <v>110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203">
        <v>11</v>
      </c>
      <c r="B64" s="160" t="s">
        <v>168</v>
      </c>
      <c r="C64" s="195" t="s">
        <v>169</v>
      </c>
      <c r="D64" s="162" t="s">
        <v>153</v>
      </c>
      <c r="E64" s="169">
        <v>75</v>
      </c>
      <c r="F64" s="172"/>
      <c r="G64" s="173">
        <f>ROUND(E64*F64,2)</f>
        <v>0</v>
      </c>
      <c r="H64" s="172"/>
      <c r="I64" s="173">
        <f>ROUND(E64*H64,2)</f>
        <v>0</v>
      </c>
      <c r="J64" s="172"/>
      <c r="K64" s="173">
        <f>ROUND(E64*J64,2)</f>
        <v>0</v>
      </c>
      <c r="L64" s="173">
        <v>21</v>
      </c>
      <c r="M64" s="173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5.3999999999999999E-2</v>
      </c>
      <c r="U64" s="163">
        <f>ROUND(E64*T64,2)</f>
        <v>4.05</v>
      </c>
      <c r="V64" s="201">
        <v>75</v>
      </c>
      <c r="W64" s="153"/>
      <c r="X64" s="153"/>
      <c r="Y64" s="153"/>
      <c r="Z64" s="153"/>
      <c r="AA64" s="153"/>
      <c r="AB64" s="153"/>
      <c r="AC64" s="153"/>
      <c r="AD64" s="153"/>
      <c r="AE64" s="153" t="s">
        <v>110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x14ac:dyDescent="0.2">
      <c r="A65" s="155" t="s">
        <v>107</v>
      </c>
      <c r="B65" s="161" t="s">
        <v>60</v>
      </c>
      <c r="C65" s="197" t="s">
        <v>61</v>
      </c>
      <c r="D65" s="166"/>
      <c r="E65" s="171"/>
      <c r="F65" s="174"/>
      <c r="G65" s="174">
        <f>SUMIF(AE66:AE67,"&lt;&gt;NOR",G66:G67)</f>
        <v>0</v>
      </c>
      <c r="H65" s="174"/>
      <c r="I65" s="174">
        <f>SUM(I66:I67)</f>
        <v>0</v>
      </c>
      <c r="J65" s="174"/>
      <c r="K65" s="174">
        <f>SUM(K66:K67)</f>
        <v>0</v>
      </c>
      <c r="L65" s="174"/>
      <c r="M65" s="174">
        <f>SUM(M66:M67)</f>
        <v>0</v>
      </c>
      <c r="N65" s="167"/>
      <c r="O65" s="167">
        <f>SUM(O66:O67)</f>
        <v>0</v>
      </c>
      <c r="P65" s="167"/>
      <c r="Q65" s="167">
        <f>SUM(Q66:Q67)</f>
        <v>0</v>
      </c>
      <c r="R65" s="167"/>
      <c r="S65" s="167"/>
      <c r="T65" s="168"/>
      <c r="U65" s="167">
        <f>SUM(U66:U67)</f>
        <v>0</v>
      </c>
      <c r="AE65" t="s">
        <v>108</v>
      </c>
    </row>
    <row r="66" spans="1:60" ht="22.5" outlineLevel="1" x14ac:dyDescent="0.2">
      <c r="A66" s="154">
        <v>12</v>
      </c>
      <c r="B66" s="160" t="s">
        <v>170</v>
      </c>
      <c r="C66" s="195" t="s">
        <v>171</v>
      </c>
      <c r="D66" s="162" t="s">
        <v>172</v>
      </c>
      <c r="E66" s="169">
        <v>1</v>
      </c>
      <c r="F66" s="172"/>
      <c r="G66" s="173">
        <f>ROUND(E66*F66,2)</f>
        <v>0</v>
      </c>
      <c r="H66" s="172"/>
      <c r="I66" s="173">
        <f>ROUND(E66*H66,2)</f>
        <v>0</v>
      </c>
      <c r="J66" s="172"/>
      <c r="K66" s="173">
        <f>ROUND(E66*J66,2)</f>
        <v>0</v>
      </c>
      <c r="L66" s="173">
        <v>21</v>
      </c>
      <c r="M66" s="173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0</v>
      </c>
      <c r="U66" s="163">
        <f>ROUND(E66*T66,2)</f>
        <v>0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110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13</v>
      </c>
      <c r="B67" s="160" t="s">
        <v>173</v>
      </c>
      <c r="C67" s="195" t="s">
        <v>174</v>
      </c>
      <c r="D67" s="162" t="s">
        <v>172</v>
      </c>
      <c r="E67" s="169">
        <v>1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63">
        <v>0</v>
      </c>
      <c r="O67" s="163">
        <f>ROUND(E67*N67,5)</f>
        <v>0</v>
      </c>
      <c r="P67" s="163">
        <v>0</v>
      </c>
      <c r="Q67" s="163">
        <f>ROUND(E67*P67,5)</f>
        <v>0</v>
      </c>
      <c r="R67" s="163"/>
      <c r="S67" s="163"/>
      <c r="T67" s="164">
        <v>0</v>
      </c>
      <c r="U67" s="163">
        <f>ROUND(E67*T67,2)</f>
        <v>0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110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x14ac:dyDescent="0.2">
      <c r="A68" s="155" t="s">
        <v>107</v>
      </c>
      <c r="B68" s="161" t="s">
        <v>62</v>
      </c>
      <c r="C68" s="197" t="s">
        <v>63</v>
      </c>
      <c r="D68" s="166"/>
      <c r="E68" s="171"/>
      <c r="F68" s="174"/>
      <c r="G68" s="174">
        <f>SUMIF(AE69:AE77,"&lt;&gt;NOR",G69:G77)</f>
        <v>0</v>
      </c>
      <c r="H68" s="174"/>
      <c r="I68" s="174">
        <f>SUM(I69:I77)</f>
        <v>0</v>
      </c>
      <c r="J68" s="174"/>
      <c r="K68" s="174">
        <f>SUM(K69:K77)</f>
        <v>0</v>
      </c>
      <c r="L68" s="174"/>
      <c r="M68" s="174">
        <f>SUM(M69:M77)</f>
        <v>0</v>
      </c>
      <c r="N68" s="167"/>
      <c r="O68" s="167">
        <f>SUM(O69:O77)</f>
        <v>5.5000000000000003E-4</v>
      </c>
      <c r="P68" s="167"/>
      <c r="Q68" s="167">
        <f>SUM(Q69:Q77)</f>
        <v>0</v>
      </c>
      <c r="R68" s="167"/>
      <c r="S68" s="167"/>
      <c r="T68" s="168"/>
      <c r="U68" s="167">
        <f>SUM(U69:U77)</f>
        <v>1.82</v>
      </c>
      <c r="AE68" t="s">
        <v>108</v>
      </c>
    </row>
    <row r="69" spans="1:60" ht="22.5" outlineLevel="1" x14ac:dyDescent="0.2">
      <c r="A69" s="203">
        <v>14</v>
      </c>
      <c r="B69" s="160" t="s">
        <v>175</v>
      </c>
      <c r="C69" s="195" t="s">
        <v>176</v>
      </c>
      <c r="D69" s="162" t="s">
        <v>177</v>
      </c>
      <c r="E69" s="169">
        <v>5</v>
      </c>
      <c r="F69" s="172"/>
      <c r="G69" s="173">
        <f>ROUND(E69*F69,2)</f>
        <v>0</v>
      </c>
      <c r="H69" s="172"/>
      <c r="I69" s="173">
        <f>ROUND(E69*H69,2)</f>
        <v>0</v>
      </c>
      <c r="J69" s="172"/>
      <c r="K69" s="173">
        <f>ROUND(E69*J69,2)</f>
        <v>0</v>
      </c>
      <c r="L69" s="173">
        <v>21</v>
      </c>
      <c r="M69" s="173">
        <f>G69*(1+L69/100)</f>
        <v>0</v>
      </c>
      <c r="N69" s="163">
        <v>1.1E-4</v>
      </c>
      <c r="O69" s="163">
        <f>ROUND(E69*N69,5)</f>
        <v>5.5000000000000003E-4</v>
      </c>
      <c r="P69" s="163">
        <v>0</v>
      </c>
      <c r="Q69" s="163">
        <f>ROUND(E69*P69,5)</f>
        <v>0</v>
      </c>
      <c r="R69" s="163"/>
      <c r="S69" s="163"/>
      <c r="T69" s="164">
        <v>1.1339999999999999E-2</v>
      </c>
      <c r="U69" s="163">
        <f>ROUND(E69*T69,2)</f>
        <v>0.06</v>
      </c>
      <c r="V69" s="201">
        <v>39.799999999999997</v>
      </c>
      <c r="W69" s="153"/>
      <c r="X69" s="153"/>
      <c r="Y69" s="153"/>
      <c r="Z69" s="153"/>
      <c r="AA69" s="153"/>
      <c r="AB69" s="153"/>
      <c r="AC69" s="153"/>
      <c r="AD69" s="153"/>
      <c r="AE69" s="153" t="s">
        <v>178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203"/>
      <c r="B70" s="160"/>
      <c r="C70" s="196" t="s">
        <v>179</v>
      </c>
      <c r="D70" s="165"/>
      <c r="E70" s="170"/>
      <c r="F70" s="173"/>
      <c r="G70" s="173"/>
      <c r="H70" s="173"/>
      <c r="I70" s="173"/>
      <c r="J70" s="173"/>
      <c r="K70" s="173"/>
      <c r="L70" s="173"/>
      <c r="M70" s="173"/>
      <c r="N70" s="163"/>
      <c r="O70" s="163"/>
      <c r="P70" s="163"/>
      <c r="Q70" s="163"/>
      <c r="R70" s="163"/>
      <c r="S70" s="163"/>
      <c r="T70" s="164"/>
      <c r="U70" s="163"/>
      <c r="V70" s="202"/>
      <c r="W70" s="153"/>
      <c r="X70" s="153"/>
      <c r="Y70" s="153"/>
      <c r="Z70" s="153"/>
      <c r="AA70" s="153"/>
      <c r="AB70" s="153"/>
      <c r="AC70" s="153"/>
      <c r="AD70" s="153"/>
      <c r="AE70" s="153" t="s">
        <v>112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203"/>
      <c r="B71" s="160"/>
      <c r="C71" s="196" t="s">
        <v>180</v>
      </c>
      <c r="D71" s="165"/>
      <c r="E71" s="170"/>
      <c r="F71" s="173"/>
      <c r="G71" s="173"/>
      <c r="H71" s="173"/>
      <c r="I71" s="173"/>
      <c r="J71" s="173"/>
      <c r="K71" s="173"/>
      <c r="L71" s="173"/>
      <c r="M71" s="173"/>
      <c r="N71" s="163"/>
      <c r="O71" s="163"/>
      <c r="P71" s="163"/>
      <c r="Q71" s="163"/>
      <c r="R71" s="163"/>
      <c r="S71" s="163"/>
      <c r="T71" s="164"/>
      <c r="U71" s="163"/>
      <c r="V71" s="202"/>
      <c r="W71" s="153"/>
      <c r="X71" s="153"/>
      <c r="Y71" s="153"/>
      <c r="Z71" s="153"/>
      <c r="AA71" s="153"/>
      <c r="AB71" s="153"/>
      <c r="AC71" s="153"/>
      <c r="AD71" s="153"/>
      <c r="AE71" s="153" t="s">
        <v>112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203"/>
      <c r="B72" s="160"/>
      <c r="C72" s="196" t="s">
        <v>146</v>
      </c>
      <c r="D72" s="165"/>
      <c r="E72" s="170"/>
      <c r="F72" s="173"/>
      <c r="G72" s="173"/>
      <c r="H72" s="173"/>
      <c r="I72" s="173"/>
      <c r="J72" s="173"/>
      <c r="K72" s="173"/>
      <c r="L72" s="173"/>
      <c r="M72" s="173"/>
      <c r="N72" s="163"/>
      <c r="O72" s="163"/>
      <c r="P72" s="163"/>
      <c r="Q72" s="163"/>
      <c r="R72" s="163"/>
      <c r="S72" s="163"/>
      <c r="T72" s="164"/>
      <c r="U72" s="163"/>
      <c r="V72" s="202"/>
      <c r="W72" s="153"/>
      <c r="X72" s="153"/>
      <c r="Y72" s="153"/>
      <c r="Z72" s="153"/>
      <c r="AA72" s="153"/>
      <c r="AB72" s="153"/>
      <c r="AC72" s="153"/>
      <c r="AD72" s="153"/>
      <c r="AE72" s="153" t="s">
        <v>112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203"/>
      <c r="B73" s="160"/>
      <c r="C73" s="196"/>
      <c r="D73" s="165"/>
      <c r="E73" s="170"/>
      <c r="F73" s="173"/>
      <c r="G73" s="173"/>
      <c r="H73" s="173"/>
      <c r="I73" s="173"/>
      <c r="J73" s="173"/>
      <c r="K73" s="173"/>
      <c r="L73" s="173"/>
      <c r="M73" s="173"/>
      <c r="N73" s="163"/>
      <c r="O73" s="163"/>
      <c r="P73" s="163"/>
      <c r="Q73" s="163"/>
      <c r="R73" s="163"/>
      <c r="S73" s="163"/>
      <c r="T73" s="164"/>
      <c r="U73" s="163"/>
      <c r="V73" s="202">
        <v>39.799999999999997</v>
      </c>
      <c r="W73" s="153"/>
      <c r="X73" s="153"/>
      <c r="Y73" s="153"/>
      <c r="Z73" s="153"/>
      <c r="AA73" s="153"/>
      <c r="AB73" s="153"/>
      <c r="AC73" s="153"/>
      <c r="AD73" s="153"/>
      <c r="AE73" s="153" t="s">
        <v>112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203">
        <v>15</v>
      </c>
      <c r="B74" s="160" t="s">
        <v>181</v>
      </c>
      <c r="C74" s="195" t="s">
        <v>182</v>
      </c>
      <c r="D74" s="162" t="s">
        <v>177</v>
      </c>
      <c r="E74" s="169">
        <v>5</v>
      </c>
      <c r="F74" s="172"/>
      <c r="G74" s="173">
        <f>ROUND(E74*F74,2)</f>
        <v>0</v>
      </c>
      <c r="H74" s="172"/>
      <c r="I74" s="173">
        <f>ROUND(E74*H74,2)</f>
        <v>0</v>
      </c>
      <c r="J74" s="172"/>
      <c r="K74" s="173">
        <f>ROUND(E74*J74,2)</f>
        <v>0</v>
      </c>
      <c r="L74" s="173">
        <v>21</v>
      </c>
      <c r="M74" s="173">
        <f>G74*(1+L74/100)</f>
        <v>0</v>
      </c>
      <c r="N74" s="163">
        <v>0</v>
      </c>
      <c r="O74" s="163">
        <f>ROUND(E74*N74,5)</f>
        <v>0</v>
      </c>
      <c r="P74" s="163">
        <v>0</v>
      </c>
      <c r="Q74" s="163">
        <f>ROUND(E74*P74,5)</f>
        <v>0</v>
      </c>
      <c r="R74" s="163"/>
      <c r="S74" s="163"/>
      <c r="T74" s="164">
        <v>1.4999999999999999E-2</v>
      </c>
      <c r="U74" s="163">
        <f>ROUND(E74*T74,2)</f>
        <v>0.08</v>
      </c>
      <c r="V74" s="201">
        <v>39.799999999999997</v>
      </c>
      <c r="W74" s="153"/>
      <c r="X74" s="153"/>
      <c r="Y74" s="153"/>
      <c r="Z74" s="153"/>
      <c r="AA74" s="153"/>
      <c r="AB74" s="153"/>
      <c r="AC74" s="153"/>
      <c r="AD74" s="153"/>
      <c r="AE74" s="153" t="s">
        <v>110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203">
        <v>16</v>
      </c>
      <c r="B75" s="160" t="s">
        <v>183</v>
      </c>
      <c r="C75" s="195" t="s">
        <v>184</v>
      </c>
      <c r="D75" s="162" t="s">
        <v>177</v>
      </c>
      <c r="E75" s="169">
        <v>5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21</v>
      </c>
      <c r="M75" s="173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1.4999999999999999E-2</v>
      </c>
      <c r="U75" s="163">
        <f>ROUND(E75*T75,2)</f>
        <v>0.08</v>
      </c>
      <c r="V75" s="201">
        <v>39.799999999999997</v>
      </c>
      <c r="W75" s="153"/>
      <c r="X75" s="153"/>
      <c r="Y75" s="153"/>
      <c r="Z75" s="153"/>
      <c r="AA75" s="153"/>
      <c r="AB75" s="153"/>
      <c r="AC75" s="153"/>
      <c r="AD75" s="153"/>
      <c r="AE75" s="153" t="s">
        <v>110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203">
        <v>17</v>
      </c>
      <c r="B76" s="160" t="s">
        <v>185</v>
      </c>
      <c r="C76" s="195" t="s">
        <v>186</v>
      </c>
      <c r="D76" s="162" t="s">
        <v>177</v>
      </c>
      <c r="E76" s="169">
        <v>5</v>
      </c>
      <c r="F76" s="172"/>
      <c r="G76" s="173">
        <f>ROUND(E76*F76,2)</f>
        <v>0</v>
      </c>
      <c r="H76" s="172"/>
      <c r="I76" s="173">
        <f>ROUND(E76*H76,2)</f>
        <v>0</v>
      </c>
      <c r="J76" s="172"/>
      <c r="K76" s="173">
        <f>ROUND(E76*J76,2)</f>
        <v>0</v>
      </c>
      <c r="L76" s="173">
        <v>21</v>
      </c>
      <c r="M76" s="173">
        <f>G76*(1+L76/100)</f>
        <v>0</v>
      </c>
      <c r="N76" s="163">
        <v>0</v>
      </c>
      <c r="O76" s="163">
        <f>ROUND(E76*N76,5)</f>
        <v>0</v>
      </c>
      <c r="P76" s="163">
        <v>0</v>
      </c>
      <c r="Q76" s="163">
        <f>ROUND(E76*P76,5)</f>
        <v>0</v>
      </c>
      <c r="R76" s="163"/>
      <c r="S76" s="163"/>
      <c r="T76" s="164">
        <v>0.06</v>
      </c>
      <c r="U76" s="163">
        <f>ROUND(E76*T76,2)</f>
        <v>0.3</v>
      </c>
      <c r="V76" s="201">
        <v>39.799999999999997</v>
      </c>
      <c r="W76" s="153"/>
      <c r="X76" s="153"/>
      <c r="Y76" s="153"/>
      <c r="Z76" s="153"/>
      <c r="AA76" s="153"/>
      <c r="AB76" s="153"/>
      <c r="AC76" s="153"/>
      <c r="AD76" s="153"/>
      <c r="AE76" s="153" t="s">
        <v>110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203">
        <v>18</v>
      </c>
      <c r="B77" s="160" t="s">
        <v>187</v>
      </c>
      <c r="C77" s="195" t="s">
        <v>188</v>
      </c>
      <c r="D77" s="162" t="s">
        <v>177</v>
      </c>
      <c r="E77" s="169">
        <v>5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63">
        <v>0</v>
      </c>
      <c r="O77" s="163">
        <f>ROUND(E77*N77,5)</f>
        <v>0</v>
      </c>
      <c r="P77" s="163">
        <v>0</v>
      </c>
      <c r="Q77" s="163">
        <f>ROUND(E77*P77,5)</f>
        <v>0</v>
      </c>
      <c r="R77" s="163"/>
      <c r="S77" s="163"/>
      <c r="T77" s="164">
        <v>0.26</v>
      </c>
      <c r="U77" s="163">
        <f>ROUND(E77*T77,2)</f>
        <v>1.3</v>
      </c>
      <c r="V77" s="201">
        <v>39.799999999999997</v>
      </c>
      <c r="W77" s="153"/>
      <c r="X77" s="153"/>
      <c r="Y77" s="153"/>
      <c r="Z77" s="153"/>
      <c r="AA77" s="153"/>
      <c r="AB77" s="153"/>
      <c r="AC77" s="153"/>
      <c r="AD77" s="153"/>
      <c r="AE77" s="153" t="s">
        <v>110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x14ac:dyDescent="0.2">
      <c r="A78" s="155" t="s">
        <v>107</v>
      </c>
      <c r="B78" s="161" t="s">
        <v>64</v>
      </c>
      <c r="C78" s="197" t="s">
        <v>65</v>
      </c>
      <c r="D78" s="166"/>
      <c r="E78" s="171"/>
      <c r="F78" s="174"/>
      <c r="G78" s="174">
        <f>SUMIF(AE79:AE82,"&lt;&gt;NOR",G79:G82)</f>
        <v>0</v>
      </c>
      <c r="H78" s="174"/>
      <c r="I78" s="174">
        <f>SUM(I79:I82)</f>
        <v>0</v>
      </c>
      <c r="J78" s="174"/>
      <c r="K78" s="174">
        <f>SUM(K79:K82)</f>
        <v>0</v>
      </c>
      <c r="L78" s="174"/>
      <c r="M78" s="174">
        <f>SUM(M79:M82)</f>
        <v>0</v>
      </c>
      <c r="N78" s="167"/>
      <c r="O78" s="167">
        <f>SUM(O79:O82)</f>
        <v>0</v>
      </c>
      <c r="P78" s="167"/>
      <c r="Q78" s="167">
        <f>SUM(Q79:Q82)</f>
        <v>0</v>
      </c>
      <c r="R78" s="167"/>
      <c r="S78" s="167"/>
      <c r="T78" s="168"/>
      <c r="U78" s="167">
        <f>SUM(U79:U82)</f>
        <v>0</v>
      </c>
      <c r="AE78" t="s">
        <v>108</v>
      </c>
    </row>
    <row r="79" spans="1:60" outlineLevel="1" x14ac:dyDescent="0.2">
      <c r="A79" s="204">
        <v>19</v>
      </c>
      <c r="B79" s="205"/>
      <c r="C79" s="206" t="s">
        <v>239</v>
      </c>
      <c r="D79" s="207" t="s">
        <v>177</v>
      </c>
      <c r="E79" s="208">
        <v>0</v>
      </c>
      <c r="F79" s="209"/>
      <c r="G79" s="210">
        <f>ROUND(E79*F79,2)</f>
        <v>0</v>
      </c>
      <c r="H79" s="209"/>
      <c r="I79" s="210">
        <f>ROUND(E79*H79,2)</f>
        <v>0</v>
      </c>
      <c r="J79" s="209"/>
      <c r="K79" s="210">
        <f>ROUND(E79*J79,2)</f>
        <v>0</v>
      </c>
      <c r="L79" s="210">
        <v>21</v>
      </c>
      <c r="M79" s="210">
        <f>G79*(1+L79/100)</f>
        <v>0</v>
      </c>
      <c r="N79" s="211">
        <v>0</v>
      </c>
      <c r="O79" s="211">
        <f>ROUND(E79*N79,5)</f>
        <v>0</v>
      </c>
      <c r="P79" s="211">
        <v>0</v>
      </c>
      <c r="Q79" s="211">
        <f>ROUND(E79*P79,5)</f>
        <v>0</v>
      </c>
      <c r="R79" s="211"/>
      <c r="S79" s="211"/>
      <c r="T79" s="212">
        <v>0</v>
      </c>
      <c r="U79" s="211">
        <f>ROUND(E79*T79,2)</f>
        <v>0</v>
      </c>
      <c r="V79" s="213">
        <v>1.5</v>
      </c>
      <c r="W79" s="153"/>
      <c r="X79" s="153"/>
      <c r="Y79" s="153"/>
      <c r="Z79" s="153"/>
      <c r="AA79" s="153"/>
      <c r="AB79" s="153"/>
      <c r="AC79" s="153"/>
      <c r="AD79" s="153"/>
      <c r="AE79" s="153" t="s">
        <v>110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204">
        <v>20</v>
      </c>
      <c r="B80" s="205"/>
      <c r="C80" s="206" t="s">
        <v>239</v>
      </c>
      <c r="D80" s="207" t="s">
        <v>177</v>
      </c>
      <c r="E80" s="208">
        <v>0</v>
      </c>
      <c r="F80" s="209"/>
      <c r="G80" s="210">
        <f>ROUND(E80*F80,2)</f>
        <v>0</v>
      </c>
      <c r="H80" s="209"/>
      <c r="I80" s="210">
        <f>ROUND(E80*H80,2)</f>
        <v>0</v>
      </c>
      <c r="J80" s="209"/>
      <c r="K80" s="210">
        <f>ROUND(E80*J80,2)</f>
        <v>0</v>
      </c>
      <c r="L80" s="210">
        <v>21</v>
      </c>
      <c r="M80" s="210">
        <f>G80*(1+L80/100)</f>
        <v>0</v>
      </c>
      <c r="N80" s="211">
        <v>0</v>
      </c>
      <c r="O80" s="211">
        <f>ROUND(E80*N80,5)</f>
        <v>0</v>
      </c>
      <c r="P80" s="211">
        <v>0</v>
      </c>
      <c r="Q80" s="211">
        <f>ROUND(E80*P80,5)</f>
        <v>0</v>
      </c>
      <c r="R80" s="211"/>
      <c r="S80" s="211"/>
      <c r="T80" s="212">
        <v>0</v>
      </c>
      <c r="U80" s="211">
        <f>ROUND(E80*T80,2)</f>
        <v>0</v>
      </c>
      <c r="V80" s="213">
        <v>1.5</v>
      </c>
      <c r="W80" s="153"/>
      <c r="X80" s="153"/>
      <c r="Y80" s="153"/>
      <c r="Z80" s="153"/>
      <c r="AA80" s="153"/>
      <c r="AB80" s="153"/>
      <c r="AC80" s="153"/>
      <c r="AD80" s="153"/>
      <c r="AE80" s="153" t="s">
        <v>110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204">
        <v>21</v>
      </c>
      <c r="B81" s="205"/>
      <c r="C81" s="206" t="s">
        <v>239</v>
      </c>
      <c r="D81" s="207" t="s">
        <v>189</v>
      </c>
      <c r="E81" s="208">
        <v>0</v>
      </c>
      <c r="F81" s="209"/>
      <c r="G81" s="210">
        <f>ROUND(E81*F81,2)</f>
        <v>0</v>
      </c>
      <c r="H81" s="209"/>
      <c r="I81" s="210">
        <f>ROUND(E81*H81,2)</f>
        <v>0</v>
      </c>
      <c r="J81" s="209"/>
      <c r="K81" s="210">
        <f>ROUND(E81*J81,2)</f>
        <v>0</v>
      </c>
      <c r="L81" s="210">
        <v>21</v>
      </c>
      <c r="M81" s="210">
        <f>G81*(1+L81/100)</f>
        <v>0</v>
      </c>
      <c r="N81" s="211">
        <v>0</v>
      </c>
      <c r="O81" s="211">
        <f>ROUND(E81*N81,5)</f>
        <v>0</v>
      </c>
      <c r="P81" s="211">
        <v>0</v>
      </c>
      <c r="Q81" s="211">
        <f>ROUND(E81*P81,5)</f>
        <v>0</v>
      </c>
      <c r="R81" s="211"/>
      <c r="S81" s="211"/>
      <c r="T81" s="212">
        <v>0</v>
      </c>
      <c r="U81" s="211">
        <f>ROUND(E81*T81,2)</f>
        <v>0</v>
      </c>
      <c r="V81" s="213">
        <v>0.22500000000000001</v>
      </c>
      <c r="W81" s="153"/>
      <c r="X81" s="153"/>
      <c r="Y81" s="153"/>
      <c r="Z81" s="153"/>
      <c r="AA81" s="153"/>
      <c r="AB81" s="153"/>
      <c r="AC81" s="153"/>
      <c r="AD81" s="153"/>
      <c r="AE81" s="153" t="s">
        <v>110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204">
        <v>22</v>
      </c>
      <c r="B82" s="205"/>
      <c r="C82" s="206" t="s">
        <v>239</v>
      </c>
      <c r="D82" s="207" t="s">
        <v>153</v>
      </c>
      <c r="E82" s="208">
        <v>0</v>
      </c>
      <c r="F82" s="209"/>
      <c r="G82" s="210">
        <f>ROUND(E82*F82,2)</f>
        <v>0</v>
      </c>
      <c r="H82" s="209"/>
      <c r="I82" s="210">
        <f>ROUND(E82*H82,2)</f>
        <v>0</v>
      </c>
      <c r="J82" s="209"/>
      <c r="K82" s="210">
        <f>ROUND(E82*J82,2)</f>
        <v>0</v>
      </c>
      <c r="L82" s="210">
        <v>21</v>
      </c>
      <c r="M82" s="210">
        <f>G82*(1+L82/100)</f>
        <v>0</v>
      </c>
      <c r="N82" s="211">
        <v>0</v>
      </c>
      <c r="O82" s="211">
        <f>ROUND(E82*N82,5)</f>
        <v>0</v>
      </c>
      <c r="P82" s="211">
        <v>0</v>
      </c>
      <c r="Q82" s="211">
        <f>ROUND(E82*P82,5)</f>
        <v>0</v>
      </c>
      <c r="R82" s="211"/>
      <c r="S82" s="211"/>
      <c r="T82" s="212">
        <v>0</v>
      </c>
      <c r="U82" s="211">
        <f>ROUND(E82*T82,2)</f>
        <v>0</v>
      </c>
      <c r="V82" s="213">
        <v>3</v>
      </c>
      <c r="W82" s="153"/>
      <c r="X82" s="153"/>
      <c r="Y82" s="153"/>
      <c r="Z82" s="153"/>
      <c r="AA82" s="153"/>
      <c r="AB82" s="153"/>
      <c r="AC82" s="153"/>
      <c r="AD82" s="153"/>
      <c r="AE82" s="153" t="s">
        <v>110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x14ac:dyDescent="0.2">
      <c r="A83" s="155" t="s">
        <v>107</v>
      </c>
      <c r="B83" s="161" t="s">
        <v>66</v>
      </c>
      <c r="C83" s="197" t="s">
        <v>67</v>
      </c>
      <c r="D83" s="166"/>
      <c r="E83" s="171"/>
      <c r="F83" s="174"/>
      <c r="G83" s="174">
        <f>SUMIF(AE84:AE87,"&lt;&gt;NOR",G84:G87)</f>
        <v>0</v>
      </c>
      <c r="H83" s="174"/>
      <c r="I83" s="174">
        <f>SUM(I84:I87)</f>
        <v>0</v>
      </c>
      <c r="J83" s="174"/>
      <c r="K83" s="174">
        <f>SUM(K84:K87)</f>
        <v>0</v>
      </c>
      <c r="L83" s="174"/>
      <c r="M83" s="174">
        <f>SUM(M84:M87)</f>
        <v>0</v>
      </c>
      <c r="N83" s="167"/>
      <c r="O83" s="167">
        <f>SUM(O84:O87)</f>
        <v>0</v>
      </c>
      <c r="P83" s="167"/>
      <c r="Q83" s="167">
        <f>SUM(Q84:Q87)</f>
        <v>0</v>
      </c>
      <c r="R83" s="167"/>
      <c r="S83" s="167"/>
      <c r="T83" s="168"/>
      <c r="U83" s="167">
        <f>SUM(U84:U87)</f>
        <v>0</v>
      </c>
      <c r="AE83" t="s">
        <v>108</v>
      </c>
    </row>
    <row r="84" spans="1:60" outlineLevel="1" x14ac:dyDescent="0.2">
      <c r="A84" s="204">
        <v>23</v>
      </c>
      <c r="B84" s="205"/>
      <c r="C84" s="206" t="s">
        <v>239</v>
      </c>
      <c r="D84" s="207" t="s">
        <v>153</v>
      </c>
      <c r="E84" s="208">
        <v>0</v>
      </c>
      <c r="F84" s="209"/>
      <c r="G84" s="210">
        <f>ROUND(E84*F84,2)</f>
        <v>0</v>
      </c>
      <c r="H84" s="209"/>
      <c r="I84" s="210">
        <f>ROUND(E84*H84,2)</f>
        <v>0</v>
      </c>
      <c r="J84" s="209"/>
      <c r="K84" s="210">
        <f>ROUND(E84*J84,2)</f>
        <v>0</v>
      </c>
      <c r="L84" s="210">
        <v>21</v>
      </c>
      <c r="M84" s="210">
        <f>G84*(1+L84/100)</f>
        <v>0</v>
      </c>
      <c r="N84" s="211">
        <v>0</v>
      </c>
      <c r="O84" s="211">
        <f>ROUND(E84*N84,5)</f>
        <v>0</v>
      </c>
      <c r="P84" s="211">
        <v>0</v>
      </c>
      <c r="Q84" s="211">
        <f>ROUND(E84*P84,5)</f>
        <v>0</v>
      </c>
      <c r="R84" s="211"/>
      <c r="S84" s="211"/>
      <c r="T84" s="212">
        <v>0</v>
      </c>
      <c r="U84" s="211">
        <f>ROUND(E84*T84,2)</f>
        <v>0</v>
      </c>
      <c r="V84" s="213">
        <v>0</v>
      </c>
      <c r="W84" s="153"/>
      <c r="X84" s="153"/>
      <c r="Y84" s="153"/>
      <c r="Z84" s="153"/>
      <c r="AA84" s="153"/>
      <c r="AB84" s="153"/>
      <c r="AC84" s="153"/>
      <c r="AD84" s="153"/>
      <c r="AE84" s="153" t="s">
        <v>110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204">
        <v>24</v>
      </c>
      <c r="B85" s="205"/>
      <c r="C85" s="206" t="s">
        <v>239</v>
      </c>
      <c r="D85" s="207" t="s">
        <v>189</v>
      </c>
      <c r="E85" s="208">
        <v>0</v>
      </c>
      <c r="F85" s="209"/>
      <c r="G85" s="210">
        <f>ROUND(E85*F85,2)</f>
        <v>0</v>
      </c>
      <c r="H85" s="209"/>
      <c r="I85" s="210">
        <f>ROUND(E85*H85,2)</f>
        <v>0</v>
      </c>
      <c r="J85" s="209"/>
      <c r="K85" s="210">
        <f>ROUND(E85*J85,2)</f>
        <v>0</v>
      </c>
      <c r="L85" s="210">
        <v>21</v>
      </c>
      <c r="M85" s="210">
        <f>G85*(1+L85/100)</f>
        <v>0</v>
      </c>
      <c r="N85" s="211">
        <v>0</v>
      </c>
      <c r="O85" s="211">
        <f>ROUND(E85*N85,5)</f>
        <v>0</v>
      </c>
      <c r="P85" s="211">
        <v>0</v>
      </c>
      <c r="Q85" s="211">
        <f>ROUND(E85*P85,5)</f>
        <v>0</v>
      </c>
      <c r="R85" s="211"/>
      <c r="S85" s="211"/>
      <c r="T85" s="212">
        <v>0</v>
      </c>
      <c r="U85" s="211">
        <f>ROUND(E85*T85,2)</f>
        <v>0</v>
      </c>
      <c r="V85" s="213">
        <v>0</v>
      </c>
      <c r="W85" s="153"/>
      <c r="X85" s="153"/>
      <c r="Y85" s="153"/>
      <c r="Z85" s="153"/>
      <c r="AA85" s="153"/>
      <c r="AB85" s="153"/>
      <c r="AC85" s="153"/>
      <c r="AD85" s="153"/>
      <c r="AE85" s="153" t="s">
        <v>110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204">
        <v>25</v>
      </c>
      <c r="B86" s="205"/>
      <c r="C86" s="206" t="s">
        <v>239</v>
      </c>
      <c r="D86" s="207" t="s">
        <v>177</v>
      </c>
      <c r="E86" s="208">
        <v>0</v>
      </c>
      <c r="F86" s="209"/>
      <c r="G86" s="210">
        <f>ROUND(E86*F86,2)</f>
        <v>0</v>
      </c>
      <c r="H86" s="209"/>
      <c r="I86" s="210">
        <f>ROUND(E86*H86,2)</f>
        <v>0</v>
      </c>
      <c r="J86" s="209"/>
      <c r="K86" s="210">
        <f>ROUND(E86*J86,2)</f>
        <v>0</v>
      </c>
      <c r="L86" s="210">
        <v>21</v>
      </c>
      <c r="M86" s="210">
        <f>G86*(1+L86/100)</f>
        <v>0</v>
      </c>
      <c r="N86" s="211">
        <v>0</v>
      </c>
      <c r="O86" s="211">
        <f>ROUND(E86*N86,5)</f>
        <v>0</v>
      </c>
      <c r="P86" s="211">
        <v>0</v>
      </c>
      <c r="Q86" s="211">
        <f>ROUND(E86*P86,5)</f>
        <v>0</v>
      </c>
      <c r="R86" s="211"/>
      <c r="S86" s="211"/>
      <c r="T86" s="212">
        <v>0</v>
      </c>
      <c r="U86" s="211">
        <f>ROUND(E86*T86,2)</f>
        <v>0</v>
      </c>
      <c r="V86" s="213">
        <v>0</v>
      </c>
      <c r="W86" s="153"/>
      <c r="X86" s="153"/>
      <c r="Y86" s="153"/>
      <c r="Z86" s="153"/>
      <c r="AA86" s="153"/>
      <c r="AB86" s="153"/>
      <c r="AC86" s="153"/>
      <c r="AD86" s="153"/>
      <c r="AE86" s="153" t="s">
        <v>110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204">
        <v>26</v>
      </c>
      <c r="B87" s="205"/>
      <c r="C87" s="206" t="s">
        <v>239</v>
      </c>
      <c r="D87" s="207" t="s">
        <v>177</v>
      </c>
      <c r="E87" s="208">
        <v>0</v>
      </c>
      <c r="F87" s="209"/>
      <c r="G87" s="210">
        <f>ROUND(E87*F87,2)</f>
        <v>0</v>
      </c>
      <c r="H87" s="209"/>
      <c r="I87" s="210">
        <f>ROUND(E87*H87,2)</f>
        <v>0</v>
      </c>
      <c r="J87" s="209"/>
      <c r="K87" s="210">
        <f>ROUND(E87*J87,2)</f>
        <v>0</v>
      </c>
      <c r="L87" s="210">
        <v>21</v>
      </c>
      <c r="M87" s="210">
        <f>G87*(1+L87/100)</f>
        <v>0</v>
      </c>
      <c r="N87" s="211">
        <v>0</v>
      </c>
      <c r="O87" s="211">
        <f>ROUND(E87*N87,5)</f>
        <v>0</v>
      </c>
      <c r="P87" s="211">
        <v>0</v>
      </c>
      <c r="Q87" s="211">
        <f>ROUND(E87*P87,5)</f>
        <v>0</v>
      </c>
      <c r="R87" s="211"/>
      <c r="S87" s="211"/>
      <c r="T87" s="212">
        <v>0</v>
      </c>
      <c r="U87" s="211">
        <f>ROUND(E87*T87,2)</f>
        <v>0</v>
      </c>
      <c r="V87" s="213">
        <v>0</v>
      </c>
      <c r="W87" s="153"/>
      <c r="X87" s="153"/>
      <c r="Y87" s="153"/>
      <c r="Z87" s="153"/>
      <c r="AA87" s="153"/>
      <c r="AB87" s="153"/>
      <c r="AC87" s="153"/>
      <c r="AD87" s="153"/>
      <c r="AE87" s="153" t="s">
        <v>110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x14ac:dyDescent="0.2">
      <c r="A88" s="155" t="s">
        <v>107</v>
      </c>
      <c r="B88" s="161" t="s">
        <v>68</v>
      </c>
      <c r="C88" s="197" t="s">
        <v>69</v>
      </c>
      <c r="D88" s="166"/>
      <c r="E88" s="171"/>
      <c r="F88" s="174"/>
      <c r="G88" s="174">
        <f>SUMIF(AE89:AE116,"&lt;&gt;NOR",G89:G116)</f>
        <v>0</v>
      </c>
      <c r="H88" s="174"/>
      <c r="I88" s="174">
        <f>SUM(I89:I116)</f>
        <v>0</v>
      </c>
      <c r="J88" s="174"/>
      <c r="K88" s="174">
        <f>SUM(K89:K116)</f>
        <v>0</v>
      </c>
      <c r="L88" s="174"/>
      <c r="M88" s="174">
        <f>SUM(M89:M116)</f>
        <v>0</v>
      </c>
      <c r="N88" s="167"/>
      <c r="O88" s="167">
        <f>SUM(O89:O116)</f>
        <v>586.41126000000008</v>
      </c>
      <c r="P88" s="167"/>
      <c r="Q88" s="167">
        <f>SUM(Q89:Q116)</f>
        <v>0</v>
      </c>
      <c r="R88" s="167"/>
      <c r="S88" s="167"/>
      <c r="T88" s="168"/>
      <c r="U88" s="167">
        <f>SUM(U89:U116)</f>
        <v>127.12000000000002</v>
      </c>
      <c r="AE88" t="s">
        <v>108</v>
      </c>
    </row>
    <row r="89" spans="1:60" outlineLevel="1" x14ac:dyDescent="0.2">
      <c r="A89" s="203">
        <v>27</v>
      </c>
      <c r="B89" s="160" t="s">
        <v>190</v>
      </c>
      <c r="C89" s="195" t="s">
        <v>191</v>
      </c>
      <c r="D89" s="162"/>
      <c r="E89" s="169"/>
      <c r="F89" s="172"/>
      <c r="G89" s="173"/>
      <c r="H89" s="172"/>
      <c r="I89" s="173">
        <f t="shared" ref="I89:I100" si="0">ROUND(E89*H89,2)</f>
        <v>0</v>
      </c>
      <c r="J89" s="172"/>
      <c r="K89" s="173">
        <f t="shared" ref="K89:K100" si="1">ROUND(E89*J89,2)</f>
        <v>0</v>
      </c>
      <c r="L89" s="173">
        <v>21</v>
      </c>
      <c r="M89" s="173">
        <f t="shared" ref="M89:M100" si="2">G89*(1+L89/100)</f>
        <v>0</v>
      </c>
      <c r="N89" s="163">
        <v>0</v>
      </c>
      <c r="O89" s="163">
        <f t="shared" ref="O89:O100" si="3">ROUND(E89*N89,5)</f>
        <v>0</v>
      </c>
      <c r="P89" s="163">
        <v>0</v>
      </c>
      <c r="Q89" s="163">
        <f t="shared" ref="Q89:Q100" si="4">ROUND(E89*P89,5)</f>
        <v>0</v>
      </c>
      <c r="R89" s="163"/>
      <c r="S89" s="163"/>
      <c r="T89" s="164">
        <v>0</v>
      </c>
      <c r="U89" s="163">
        <f t="shared" ref="U89:U100" si="5">ROUND(E89*T89,2)</f>
        <v>0</v>
      </c>
      <c r="V89" s="201">
        <v>0</v>
      </c>
      <c r="W89" s="153"/>
      <c r="X89" s="153"/>
      <c r="Y89" s="153"/>
      <c r="Z89" s="153"/>
      <c r="AA89" s="153"/>
      <c r="AB89" s="153"/>
      <c r="AC89" s="153"/>
      <c r="AD89" s="153"/>
      <c r="AE89" s="153" t="s">
        <v>110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203">
        <v>28</v>
      </c>
      <c r="B90" s="160" t="s">
        <v>192</v>
      </c>
      <c r="C90" s="195" t="s">
        <v>193</v>
      </c>
      <c r="D90" s="162" t="s">
        <v>177</v>
      </c>
      <c r="E90" s="169">
        <v>570.15</v>
      </c>
      <c r="F90" s="172"/>
      <c r="G90" s="173">
        <f t="shared" ref="G89:G100" si="6">ROUND(E90*F90,2)</f>
        <v>0</v>
      </c>
      <c r="H90" s="172"/>
      <c r="I90" s="173">
        <f t="shared" si="0"/>
        <v>0</v>
      </c>
      <c r="J90" s="172"/>
      <c r="K90" s="173">
        <f t="shared" si="1"/>
        <v>0</v>
      </c>
      <c r="L90" s="173">
        <v>21</v>
      </c>
      <c r="M90" s="173">
        <f t="shared" si="2"/>
        <v>0</v>
      </c>
      <c r="N90" s="163">
        <v>0</v>
      </c>
      <c r="O90" s="163">
        <f t="shared" si="3"/>
        <v>0</v>
      </c>
      <c r="P90" s="163">
        <v>0</v>
      </c>
      <c r="Q90" s="163">
        <f t="shared" si="4"/>
        <v>0</v>
      </c>
      <c r="R90" s="163"/>
      <c r="S90" s="163"/>
      <c r="T90" s="164">
        <v>9.6000000000000002E-2</v>
      </c>
      <c r="U90" s="163">
        <f t="shared" si="5"/>
        <v>54.73</v>
      </c>
      <c r="V90" s="201">
        <v>463.35</v>
      </c>
      <c r="W90" s="153"/>
      <c r="X90" s="153"/>
      <c r="Y90" s="153"/>
      <c r="Z90" s="153"/>
      <c r="AA90" s="153"/>
      <c r="AB90" s="153"/>
      <c r="AC90" s="153"/>
      <c r="AD90" s="153"/>
      <c r="AE90" s="153" t="s">
        <v>110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203">
        <v>29</v>
      </c>
      <c r="B91" s="160" t="s">
        <v>194</v>
      </c>
      <c r="C91" s="195" t="s">
        <v>195</v>
      </c>
      <c r="D91" s="162" t="s">
        <v>177</v>
      </c>
      <c r="E91" s="169">
        <v>570.15</v>
      </c>
      <c r="F91" s="172"/>
      <c r="G91" s="173">
        <f t="shared" si="6"/>
        <v>0</v>
      </c>
      <c r="H91" s="172"/>
      <c r="I91" s="173">
        <f t="shared" si="0"/>
        <v>0</v>
      </c>
      <c r="J91" s="172"/>
      <c r="K91" s="173">
        <f t="shared" si="1"/>
        <v>0</v>
      </c>
      <c r="L91" s="173">
        <v>21</v>
      </c>
      <c r="M91" s="173">
        <f t="shared" si="2"/>
        <v>0</v>
      </c>
      <c r="N91" s="163">
        <v>0.378</v>
      </c>
      <c r="O91" s="163">
        <f t="shared" si="3"/>
        <v>215.51669999999999</v>
      </c>
      <c r="P91" s="163">
        <v>0</v>
      </c>
      <c r="Q91" s="163">
        <f t="shared" si="4"/>
        <v>0</v>
      </c>
      <c r="R91" s="163"/>
      <c r="S91" s="163"/>
      <c r="T91" s="164">
        <v>2.5999999999999999E-2</v>
      </c>
      <c r="U91" s="163">
        <f t="shared" si="5"/>
        <v>14.82</v>
      </c>
      <c r="V91" s="201">
        <v>463.35</v>
      </c>
      <c r="W91" s="153"/>
      <c r="X91" s="153"/>
      <c r="Y91" s="153"/>
      <c r="Z91" s="153"/>
      <c r="AA91" s="153"/>
      <c r="AB91" s="153"/>
      <c r="AC91" s="153"/>
      <c r="AD91" s="153"/>
      <c r="AE91" s="153" t="s">
        <v>110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22.5" outlineLevel="1" x14ac:dyDescent="0.2">
      <c r="A92" s="203">
        <v>30</v>
      </c>
      <c r="B92" s="160" t="s">
        <v>194</v>
      </c>
      <c r="C92" s="195" t="s">
        <v>195</v>
      </c>
      <c r="D92" s="162" t="s">
        <v>177</v>
      </c>
      <c r="E92" s="169">
        <v>570.15</v>
      </c>
      <c r="F92" s="172"/>
      <c r="G92" s="173">
        <f t="shared" si="6"/>
        <v>0</v>
      </c>
      <c r="H92" s="172"/>
      <c r="I92" s="173">
        <f t="shared" si="0"/>
        <v>0</v>
      </c>
      <c r="J92" s="172"/>
      <c r="K92" s="173">
        <f t="shared" si="1"/>
        <v>0</v>
      </c>
      <c r="L92" s="173">
        <v>21</v>
      </c>
      <c r="M92" s="173">
        <f t="shared" si="2"/>
        <v>0</v>
      </c>
      <c r="N92" s="163">
        <v>0.378</v>
      </c>
      <c r="O92" s="163">
        <f t="shared" si="3"/>
        <v>215.51669999999999</v>
      </c>
      <c r="P92" s="163">
        <v>0</v>
      </c>
      <c r="Q92" s="163">
        <f t="shared" si="4"/>
        <v>0</v>
      </c>
      <c r="R92" s="163"/>
      <c r="S92" s="163"/>
      <c r="T92" s="164">
        <v>2.5999999999999999E-2</v>
      </c>
      <c r="U92" s="163">
        <f t="shared" si="5"/>
        <v>14.82</v>
      </c>
      <c r="V92" s="201">
        <v>463.35</v>
      </c>
      <c r="W92" s="153"/>
      <c r="X92" s="153"/>
      <c r="Y92" s="153"/>
      <c r="Z92" s="153"/>
      <c r="AA92" s="153"/>
      <c r="AB92" s="153"/>
      <c r="AC92" s="153"/>
      <c r="AD92" s="153"/>
      <c r="AE92" s="153" t="s">
        <v>110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ht="22.5" outlineLevel="1" x14ac:dyDescent="0.2">
      <c r="A93" s="203">
        <v>31</v>
      </c>
      <c r="B93" s="160" t="s">
        <v>196</v>
      </c>
      <c r="C93" s="195" t="s">
        <v>197</v>
      </c>
      <c r="D93" s="162" t="s">
        <v>177</v>
      </c>
      <c r="E93" s="169">
        <v>570.15</v>
      </c>
      <c r="F93" s="172"/>
      <c r="G93" s="173">
        <f t="shared" si="6"/>
        <v>0</v>
      </c>
      <c r="H93" s="172"/>
      <c r="I93" s="173">
        <f t="shared" si="0"/>
        <v>0</v>
      </c>
      <c r="J93" s="172"/>
      <c r="K93" s="173">
        <f t="shared" si="1"/>
        <v>0</v>
      </c>
      <c r="L93" s="173">
        <v>21</v>
      </c>
      <c r="M93" s="173">
        <f t="shared" si="2"/>
        <v>0</v>
      </c>
      <c r="N93" s="163">
        <v>0.1512</v>
      </c>
      <c r="O93" s="163">
        <f t="shared" si="3"/>
        <v>86.206680000000006</v>
      </c>
      <c r="P93" s="163">
        <v>0</v>
      </c>
      <c r="Q93" s="163">
        <f t="shared" si="4"/>
        <v>0</v>
      </c>
      <c r="R93" s="163"/>
      <c r="S93" s="163"/>
      <c r="T93" s="164">
        <v>2.3E-2</v>
      </c>
      <c r="U93" s="163">
        <f t="shared" si="5"/>
        <v>13.11</v>
      </c>
      <c r="V93" s="201">
        <v>463.35</v>
      </c>
      <c r="W93" s="153"/>
      <c r="X93" s="153"/>
      <c r="Y93" s="153"/>
      <c r="Z93" s="153"/>
      <c r="AA93" s="153"/>
      <c r="AB93" s="153"/>
      <c r="AC93" s="153"/>
      <c r="AD93" s="153"/>
      <c r="AE93" s="153" t="s">
        <v>110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203">
        <v>32</v>
      </c>
      <c r="B94" s="160" t="s">
        <v>198</v>
      </c>
      <c r="C94" s="195" t="s">
        <v>199</v>
      </c>
      <c r="D94" s="162" t="s">
        <v>177</v>
      </c>
      <c r="E94" s="169">
        <v>570.15</v>
      </c>
      <c r="F94" s="172"/>
      <c r="G94" s="173">
        <f t="shared" si="6"/>
        <v>0</v>
      </c>
      <c r="H94" s="172"/>
      <c r="I94" s="173">
        <f t="shared" si="0"/>
        <v>0</v>
      </c>
      <c r="J94" s="172"/>
      <c r="K94" s="173">
        <f t="shared" si="1"/>
        <v>0</v>
      </c>
      <c r="L94" s="173">
        <v>21</v>
      </c>
      <c r="M94" s="173">
        <f t="shared" si="2"/>
        <v>0</v>
      </c>
      <c r="N94" s="163">
        <v>8.0960000000000004E-2</v>
      </c>
      <c r="O94" s="163">
        <f t="shared" si="3"/>
        <v>46.15934</v>
      </c>
      <c r="P94" s="163">
        <v>0</v>
      </c>
      <c r="Q94" s="163">
        <f t="shared" si="4"/>
        <v>0</v>
      </c>
      <c r="R94" s="163"/>
      <c r="S94" s="163"/>
      <c r="T94" s="164">
        <v>2.3E-2</v>
      </c>
      <c r="U94" s="163">
        <f t="shared" si="5"/>
        <v>13.11</v>
      </c>
      <c r="V94" s="201">
        <v>463.35</v>
      </c>
      <c r="W94" s="153"/>
      <c r="X94" s="153"/>
      <c r="Y94" s="153"/>
      <c r="Z94" s="153"/>
      <c r="AA94" s="153"/>
      <c r="AB94" s="153"/>
      <c r="AC94" s="153"/>
      <c r="AD94" s="153"/>
      <c r="AE94" s="153" t="s">
        <v>110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>
        <v>33</v>
      </c>
      <c r="B95" s="160" t="s">
        <v>200</v>
      </c>
      <c r="C95" s="195" t="s">
        <v>201</v>
      </c>
      <c r="D95" s="162"/>
      <c r="E95" s="169"/>
      <c r="F95" s="172"/>
      <c r="G95" s="173"/>
      <c r="H95" s="172"/>
      <c r="I95" s="173">
        <f t="shared" si="0"/>
        <v>0</v>
      </c>
      <c r="J95" s="172"/>
      <c r="K95" s="173">
        <f t="shared" si="1"/>
        <v>0</v>
      </c>
      <c r="L95" s="173">
        <v>21</v>
      </c>
      <c r="M95" s="173">
        <f t="shared" si="2"/>
        <v>0</v>
      </c>
      <c r="N95" s="163">
        <v>0</v>
      </c>
      <c r="O95" s="163">
        <f t="shared" si="3"/>
        <v>0</v>
      </c>
      <c r="P95" s="163">
        <v>0</v>
      </c>
      <c r="Q95" s="163">
        <f t="shared" si="4"/>
        <v>0</v>
      </c>
      <c r="R95" s="163"/>
      <c r="S95" s="163"/>
      <c r="T95" s="164">
        <v>0</v>
      </c>
      <c r="U95" s="163">
        <f t="shared" si="5"/>
        <v>0</v>
      </c>
      <c r="V95" s="201">
        <v>0</v>
      </c>
      <c r="W95" s="153"/>
      <c r="X95" s="153"/>
      <c r="Y95" s="153"/>
      <c r="Z95" s="153"/>
      <c r="AA95" s="153"/>
      <c r="AB95" s="153"/>
      <c r="AC95" s="153"/>
      <c r="AD95" s="153"/>
      <c r="AE95" s="153" t="s">
        <v>110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203">
        <v>34</v>
      </c>
      <c r="B96" s="160" t="s">
        <v>192</v>
      </c>
      <c r="C96" s="195" t="s">
        <v>193</v>
      </c>
      <c r="D96" s="162" t="s">
        <v>177</v>
      </c>
      <c r="E96" s="169">
        <v>35.6</v>
      </c>
      <c r="F96" s="172"/>
      <c r="G96" s="173">
        <f t="shared" si="6"/>
        <v>0</v>
      </c>
      <c r="H96" s="172"/>
      <c r="I96" s="173">
        <f t="shared" si="0"/>
        <v>0</v>
      </c>
      <c r="J96" s="172"/>
      <c r="K96" s="173">
        <f t="shared" si="1"/>
        <v>0</v>
      </c>
      <c r="L96" s="173">
        <v>21</v>
      </c>
      <c r="M96" s="173">
        <f t="shared" si="2"/>
        <v>0</v>
      </c>
      <c r="N96" s="163">
        <v>0</v>
      </c>
      <c r="O96" s="163">
        <f t="shared" si="3"/>
        <v>0</v>
      </c>
      <c r="P96" s="163">
        <v>0</v>
      </c>
      <c r="Q96" s="163">
        <f t="shared" si="4"/>
        <v>0</v>
      </c>
      <c r="R96" s="163"/>
      <c r="S96" s="163"/>
      <c r="T96" s="164">
        <v>9.6000000000000002E-2</v>
      </c>
      <c r="U96" s="163">
        <f t="shared" si="5"/>
        <v>3.42</v>
      </c>
      <c r="V96" s="201">
        <v>146.16</v>
      </c>
      <c r="W96" s="153"/>
      <c r="X96" s="153"/>
      <c r="Y96" s="153"/>
      <c r="Z96" s="153"/>
      <c r="AA96" s="153"/>
      <c r="AB96" s="153"/>
      <c r="AC96" s="153"/>
      <c r="AD96" s="153"/>
      <c r="AE96" s="153" t="s">
        <v>110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203">
        <v>35</v>
      </c>
      <c r="B97" s="160" t="s">
        <v>202</v>
      </c>
      <c r="C97" s="195" t="s">
        <v>203</v>
      </c>
      <c r="D97" s="162" t="s">
        <v>177</v>
      </c>
      <c r="E97" s="169">
        <v>35.6</v>
      </c>
      <c r="F97" s="172"/>
      <c r="G97" s="173">
        <f t="shared" si="6"/>
        <v>0</v>
      </c>
      <c r="H97" s="172"/>
      <c r="I97" s="173">
        <f t="shared" si="0"/>
        <v>0</v>
      </c>
      <c r="J97" s="172"/>
      <c r="K97" s="173">
        <f t="shared" si="1"/>
        <v>0</v>
      </c>
      <c r="L97" s="173">
        <v>21</v>
      </c>
      <c r="M97" s="173">
        <f t="shared" si="2"/>
        <v>0</v>
      </c>
      <c r="N97" s="163">
        <v>0</v>
      </c>
      <c r="O97" s="163">
        <f t="shared" si="3"/>
        <v>0</v>
      </c>
      <c r="P97" s="163">
        <v>0</v>
      </c>
      <c r="Q97" s="163">
        <f t="shared" si="4"/>
        <v>0</v>
      </c>
      <c r="R97" s="163"/>
      <c r="S97" s="163"/>
      <c r="T97" s="164">
        <v>0.13</v>
      </c>
      <c r="U97" s="163">
        <f t="shared" si="5"/>
        <v>4.63</v>
      </c>
      <c r="V97" s="201">
        <v>146.16</v>
      </c>
      <c r="W97" s="153"/>
      <c r="X97" s="153"/>
      <c r="Y97" s="153"/>
      <c r="Z97" s="153"/>
      <c r="AA97" s="153"/>
      <c r="AB97" s="153"/>
      <c r="AC97" s="153"/>
      <c r="AD97" s="153"/>
      <c r="AE97" s="153" t="s">
        <v>110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ht="22.5" outlineLevel="1" x14ac:dyDescent="0.2">
      <c r="A98" s="203">
        <v>36</v>
      </c>
      <c r="B98" s="160" t="s">
        <v>194</v>
      </c>
      <c r="C98" s="195" t="s">
        <v>204</v>
      </c>
      <c r="D98" s="162" t="s">
        <v>177</v>
      </c>
      <c r="E98" s="169">
        <v>35.6</v>
      </c>
      <c r="F98" s="172"/>
      <c r="G98" s="173">
        <f t="shared" si="6"/>
        <v>0</v>
      </c>
      <c r="H98" s="172"/>
      <c r="I98" s="173">
        <f t="shared" si="0"/>
        <v>0</v>
      </c>
      <c r="J98" s="172"/>
      <c r="K98" s="173">
        <f t="shared" si="1"/>
        <v>0</v>
      </c>
      <c r="L98" s="173">
        <v>21</v>
      </c>
      <c r="M98" s="173">
        <f t="shared" si="2"/>
        <v>0</v>
      </c>
      <c r="N98" s="163">
        <v>0.378</v>
      </c>
      <c r="O98" s="163">
        <f t="shared" si="3"/>
        <v>13.456799999999999</v>
      </c>
      <c r="P98" s="163">
        <v>0</v>
      </c>
      <c r="Q98" s="163">
        <f t="shared" si="4"/>
        <v>0</v>
      </c>
      <c r="R98" s="163"/>
      <c r="S98" s="163"/>
      <c r="T98" s="164">
        <v>2.5999999999999999E-2</v>
      </c>
      <c r="U98" s="163">
        <f t="shared" si="5"/>
        <v>0.93</v>
      </c>
      <c r="V98" s="201">
        <v>146.16</v>
      </c>
      <c r="W98" s="153"/>
      <c r="X98" s="153"/>
      <c r="Y98" s="153"/>
      <c r="Z98" s="153"/>
      <c r="AA98" s="153"/>
      <c r="AB98" s="153"/>
      <c r="AC98" s="153"/>
      <c r="AD98" s="153"/>
      <c r="AE98" s="153" t="s">
        <v>110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203">
        <v>37</v>
      </c>
      <c r="B99" s="160" t="s">
        <v>205</v>
      </c>
      <c r="C99" s="195" t="s">
        <v>206</v>
      </c>
      <c r="D99" s="162" t="s">
        <v>177</v>
      </c>
      <c r="E99" s="169">
        <v>35.6</v>
      </c>
      <c r="F99" s="172"/>
      <c r="G99" s="173">
        <f t="shared" si="6"/>
        <v>0</v>
      </c>
      <c r="H99" s="172"/>
      <c r="I99" s="173">
        <f t="shared" si="0"/>
        <v>0</v>
      </c>
      <c r="J99" s="172"/>
      <c r="K99" s="173">
        <f t="shared" si="1"/>
        <v>0</v>
      </c>
      <c r="L99" s="173">
        <v>21</v>
      </c>
      <c r="M99" s="173">
        <f t="shared" si="2"/>
        <v>0</v>
      </c>
      <c r="N99" s="163">
        <v>0.2024</v>
      </c>
      <c r="O99" s="163">
        <f t="shared" si="3"/>
        <v>7.2054400000000003</v>
      </c>
      <c r="P99" s="163">
        <v>0</v>
      </c>
      <c r="Q99" s="163">
        <f t="shared" si="4"/>
        <v>0</v>
      </c>
      <c r="R99" s="163"/>
      <c r="S99" s="163"/>
      <c r="T99" s="164">
        <v>2.5999999999999999E-2</v>
      </c>
      <c r="U99" s="163">
        <f t="shared" si="5"/>
        <v>0.93</v>
      </c>
      <c r="V99" s="201">
        <v>146.16</v>
      </c>
      <c r="W99" s="153"/>
      <c r="X99" s="153"/>
      <c r="Y99" s="153"/>
      <c r="Z99" s="153"/>
      <c r="AA99" s="153"/>
      <c r="AB99" s="153"/>
      <c r="AC99" s="153"/>
      <c r="AD99" s="153"/>
      <c r="AE99" s="153" t="s">
        <v>110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203">
        <v>38</v>
      </c>
      <c r="B100" s="160" t="s">
        <v>207</v>
      </c>
      <c r="C100" s="195" t="s">
        <v>208</v>
      </c>
      <c r="D100" s="162" t="s">
        <v>209</v>
      </c>
      <c r="E100" s="169">
        <v>71.2</v>
      </c>
      <c r="F100" s="172"/>
      <c r="G100" s="173">
        <f t="shared" si="6"/>
        <v>0</v>
      </c>
      <c r="H100" s="172"/>
      <c r="I100" s="173">
        <f t="shared" si="0"/>
        <v>0</v>
      </c>
      <c r="J100" s="172"/>
      <c r="K100" s="173">
        <f t="shared" si="1"/>
        <v>0</v>
      </c>
      <c r="L100" s="173">
        <v>21</v>
      </c>
      <c r="M100" s="173">
        <f t="shared" si="2"/>
        <v>0</v>
      </c>
      <c r="N100" s="163">
        <v>3.3000000000000002E-2</v>
      </c>
      <c r="O100" s="163">
        <f t="shared" si="3"/>
        <v>2.3496000000000001</v>
      </c>
      <c r="P100" s="163">
        <v>0</v>
      </c>
      <c r="Q100" s="163">
        <f t="shared" si="4"/>
        <v>0</v>
      </c>
      <c r="R100" s="163"/>
      <c r="S100" s="163"/>
      <c r="T100" s="164">
        <v>9.2999999999999999E-2</v>
      </c>
      <c r="U100" s="163">
        <f t="shared" si="5"/>
        <v>6.62</v>
      </c>
      <c r="V100" s="201">
        <v>292</v>
      </c>
      <c r="W100" s="153"/>
      <c r="X100" s="153"/>
      <c r="Y100" s="153"/>
      <c r="Z100" s="153"/>
      <c r="AA100" s="153"/>
      <c r="AB100" s="153"/>
      <c r="AC100" s="153"/>
      <c r="AD100" s="153"/>
      <c r="AE100" s="153" t="s">
        <v>110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0"/>
      <c r="C101" s="196" t="s">
        <v>210</v>
      </c>
      <c r="D101" s="165"/>
      <c r="E101" s="214"/>
      <c r="F101" s="173"/>
      <c r="G101" s="173"/>
      <c r="H101" s="173"/>
      <c r="I101" s="173"/>
      <c r="J101" s="173"/>
      <c r="K101" s="173"/>
      <c r="L101" s="173"/>
      <c r="M101" s="173"/>
      <c r="N101" s="163"/>
      <c r="O101" s="163"/>
      <c r="P101" s="163"/>
      <c r="Q101" s="163"/>
      <c r="R101" s="163"/>
      <c r="S101" s="163"/>
      <c r="T101" s="164"/>
      <c r="U101" s="163"/>
      <c r="V101" s="202"/>
      <c r="W101" s="153"/>
      <c r="X101" s="153"/>
      <c r="Y101" s="153"/>
      <c r="Z101" s="153"/>
      <c r="AA101" s="153"/>
      <c r="AB101" s="153"/>
      <c r="AC101" s="153"/>
      <c r="AD101" s="153"/>
      <c r="AE101" s="153" t="s">
        <v>112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0"/>
      <c r="C102" s="196" t="s">
        <v>154</v>
      </c>
      <c r="D102" s="165"/>
      <c r="E102" s="214"/>
      <c r="F102" s="173"/>
      <c r="G102" s="173"/>
      <c r="H102" s="173"/>
      <c r="I102" s="173"/>
      <c r="J102" s="173"/>
      <c r="K102" s="173"/>
      <c r="L102" s="173"/>
      <c r="M102" s="173"/>
      <c r="N102" s="163"/>
      <c r="O102" s="163"/>
      <c r="P102" s="163"/>
      <c r="Q102" s="163"/>
      <c r="R102" s="163"/>
      <c r="S102" s="163"/>
      <c r="T102" s="164"/>
      <c r="U102" s="163"/>
      <c r="V102" s="202"/>
      <c r="W102" s="153"/>
      <c r="X102" s="153"/>
      <c r="Y102" s="153"/>
      <c r="Z102" s="153"/>
      <c r="AA102" s="153"/>
      <c r="AB102" s="153"/>
      <c r="AC102" s="153"/>
      <c r="AD102" s="153"/>
      <c r="AE102" s="153" t="s">
        <v>112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203"/>
      <c r="B103" s="160"/>
      <c r="C103" s="196" t="s">
        <v>240</v>
      </c>
      <c r="D103" s="165"/>
      <c r="E103" s="215">
        <v>71.2</v>
      </c>
      <c r="F103" s="173"/>
      <c r="G103" s="173"/>
      <c r="H103" s="173"/>
      <c r="I103" s="173"/>
      <c r="J103" s="173"/>
      <c r="K103" s="173"/>
      <c r="L103" s="173"/>
      <c r="M103" s="173"/>
      <c r="N103" s="163"/>
      <c r="O103" s="163"/>
      <c r="P103" s="163"/>
      <c r="Q103" s="163"/>
      <c r="R103" s="163"/>
      <c r="S103" s="163"/>
      <c r="T103" s="164"/>
      <c r="U103" s="163"/>
      <c r="V103" s="202">
        <v>292</v>
      </c>
      <c r="W103" s="153"/>
      <c r="X103" s="153"/>
      <c r="Y103" s="153"/>
      <c r="Z103" s="153"/>
      <c r="AA103" s="153"/>
      <c r="AB103" s="153"/>
      <c r="AC103" s="153"/>
      <c r="AD103" s="153"/>
      <c r="AE103" s="153" t="s">
        <v>112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204">
        <v>39</v>
      </c>
      <c r="B104" s="205"/>
      <c r="C104" s="206" t="s">
        <v>239</v>
      </c>
      <c r="D104" s="207" t="s">
        <v>109</v>
      </c>
      <c r="E104" s="208">
        <v>0</v>
      </c>
      <c r="F104" s="209"/>
      <c r="G104" s="210">
        <f t="shared" ref="G104:G116" si="7">ROUND(E104*F104,2)</f>
        <v>0</v>
      </c>
      <c r="H104" s="209"/>
      <c r="I104" s="210">
        <f t="shared" ref="I104:I116" si="8">ROUND(E104*H104,2)</f>
        <v>0</v>
      </c>
      <c r="J104" s="209"/>
      <c r="K104" s="210">
        <f t="shared" ref="K104:K116" si="9">ROUND(E104*J104,2)</f>
        <v>0</v>
      </c>
      <c r="L104" s="210">
        <v>21</v>
      </c>
      <c r="M104" s="210">
        <f t="shared" ref="M104:M116" si="10">G104*(1+L104/100)</f>
        <v>0</v>
      </c>
      <c r="N104" s="211">
        <v>0</v>
      </c>
      <c r="O104" s="211">
        <f t="shared" ref="O104:O116" si="11">ROUND(E104*N104,5)</f>
        <v>0</v>
      </c>
      <c r="P104" s="211">
        <v>0</v>
      </c>
      <c r="Q104" s="211">
        <f t="shared" ref="Q104:Q116" si="12">ROUND(E104*P104,5)</f>
        <v>0</v>
      </c>
      <c r="R104" s="211"/>
      <c r="S104" s="211"/>
      <c r="T104" s="212">
        <v>0</v>
      </c>
      <c r="U104" s="211">
        <f t="shared" ref="U104:U116" si="13">ROUND(E104*T104,2)</f>
        <v>0</v>
      </c>
      <c r="V104" s="213">
        <v>0</v>
      </c>
      <c r="W104" s="153"/>
      <c r="X104" s="153"/>
      <c r="Y104" s="153"/>
      <c r="Z104" s="153"/>
      <c r="AA104" s="153"/>
      <c r="AB104" s="153"/>
      <c r="AC104" s="153"/>
      <c r="AD104" s="153"/>
      <c r="AE104" s="153" t="s">
        <v>110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204">
        <v>40</v>
      </c>
      <c r="B105" s="205"/>
      <c r="C105" s="206" t="s">
        <v>239</v>
      </c>
      <c r="D105" s="207" t="s">
        <v>177</v>
      </c>
      <c r="E105" s="208">
        <v>0</v>
      </c>
      <c r="F105" s="209"/>
      <c r="G105" s="210">
        <f t="shared" si="7"/>
        <v>0</v>
      </c>
      <c r="H105" s="209"/>
      <c r="I105" s="210">
        <f t="shared" si="8"/>
        <v>0</v>
      </c>
      <c r="J105" s="209"/>
      <c r="K105" s="210">
        <f t="shared" si="9"/>
        <v>0</v>
      </c>
      <c r="L105" s="210">
        <v>21</v>
      </c>
      <c r="M105" s="210">
        <f t="shared" si="10"/>
        <v>0</v>
      </c>
      <c r="N105" s="211">
        <v>0</v>
      </c>
      <c r="O105" s="211">
        <f t="shared" si="11"/>
        <v>0</v>
      </c>
      <c r="P105" s="211">
        <v>0</v>
      </c>
      <c r="Q105" s="211">
        <f t="shared" si="12"/>
        <v>0</v>
      </c>
      <c r="R105" s="211"/>
      <c r="S105" s="211"/>
      <c r="T105" s="212">
        <v>0</v>
      </c>
      <c r="U105" s="211">
        <f t="shared" si="13"/>
        <v>0</v>
      </c>
      <c r="V105" s="213">
        <v>0</v>
      </c>
      <c r="W105" s="153"/>
      <c r="X105" s="153"/>
      <c r="Y105" s="153"/>
      <c r="Z105" s="153"/>
      <c r="AA105" s="153"/>
      <c r="AB105" s="153"/>
      <c r="AC105" s="153"/>
      <c r="AD105" s="153"/>
      <c r="AE105" s="153" t="s">
        <v>110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204">
        <v>41</v>
      </c>
      <c r="B106" s="205"/>
      <c r="C106" s="206" t="s">
        <v>239</v>
      </c>
      <c r="D106" s="207" t="s">
        <v>177</v>
      </c>
      <c r="E106" s="208">
        <v>0</v>
      </c>
      <c r="F106" s="209"/>
      <c r="G106" s="210">
        <f t="shared" si="7"/>
        <v>0</v>
      </c>
      <c r="H106" s="209"/>
      <c r="I106" s="210">
        <f t="shared" si="8"/>
        <v>0</v>
      </c>
      <c r="J106" s="209"/>
      <c r="K106" s="210">
        <f t="shared" si="9"/>
        <v>0</v>
      </c>
      <c r="L106" s="210">
        <v>21</v>
      </c>
      <c r="M106" s="210">
        <f t="shared" si="10"/>
        <v>0</v>
      </c>
      <c r="N106" s="211">
        <v>0</v>
      </c>
      <c r="O106" s="211">
        <f t="shared" si="11"/>
        <v>0</v>
      </c>
      <c r="P106" s="211">
        <v>0</v>
      </c>
      <c r="Q106" s="211">
        <f t="shared" si="12"/>
        <v>0</v>
      </c>
      <c r="R106" s="211"/>
      <c r="S106" s="211"/>
      <c r="T106" s="212">
        <v>0</v>
      </c>
      <c r="U106" s="211">
        <f t="shared" si="13"/>
        <v>0</v>
      </c>
      <c r="V106" s="213">
        <v>0</v>
      </c>
      <c r="W106" s="153"/>
      <c r="X106" s="153"/>
      <c r="Y106" s="153"/>
      <c r="Z106" s="153"/>
      <c r="AA106" s="153"/>
      <c r="AB106" s="153"/>
      <c r="AC106" s="153"/>
      <c r="AD106" s="153"/>
      <c r="AE106" s="153" t="s">
        <v>110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204">
        <v>42</v>
      </c>
      <c r="B107" s="205"/>
      <c r="C107" s="206" t="s">
        <v>239</v>
      </c>
      <c r="D107" s="207" t="s">
        <v>153</v>
      </c>
      <c r="E107" s="208">
        <v>0</v>
      </c>
      <c r="F107" s="209"/>
      <c r="G107" s="210">
        <f t="shared" si="7"/>
        <v>0</v>
      </c>
      <c r="H107" s="209"/>
      <c r="I107" s="210">
        <f t="shared" si="8"/>
        <v>0</v>
      </c>
      <c r="J107" s="209"/>
      <c r="K107" s="210">
        <f t="shared" si="9"/>
        <v>0</v>
      </c>
      <c r="L107" s="210">
        <v>21</v>
      </c>
      <c r="M107" s="210">
        <f t="shared" si="10"/>
        <v>0</v>
      </c>
      <c r="N107" s="211">
        <v>0</v>
      </c>
      <c r="O107" s="211">
        <f t="shared" si="11"/>
        <v>0</v>
      </c>
      <c r="P107" s="211">
        <v>0</v>
      </c>
      <c r="Q107" s="211">
        <f t="shared" si="12"/>
        <v>0</v>
      </c>
      <c r="R107" s="211"/>
      <c r="S107" s="211"/>
      <c r="T107" s="212">
        <v>0</v>
      </c>
      <c r="U107" s="211">
        <f t="shared" si="13"/>
        <v>0</v>
      </c>
      <c r="V107" s="213">
        <v>0</v>
      </c>
      <c r="W107" s="153"/>
      <c r="X107" s="153"/>
      <c r="Y107" s="153"/>
      <c r="Z107" s="153"/>
      <c r="AA107" s="153"/>
      <c r="AB107" s="153"/>
      <c r="AC107" s="153"/>
      <c r="AD107" s="153"/>
      <c r="AE107" s="153" t="s">
        <v>110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204">
        <v>43</v>
      </c>
      <c r="B108" s="205"/>
      <c r="C108" s="206" t="s">
        <v>239</v>
      </c>
      <c r="D108" s="207" t="s">
        <v>153</v>
      </c>
      <c r="E108" s="208">
        <v>0</v>
      </c>
      <c r="F108" s="209"/>
      <c r="G108" s="210">
        <f t="shared" si="7"/>
        <v>0</v>
      </c>
      <c r="H108" s="209"/>
      <c r="I108" s="210">
        <f t="shared" si="8"/>
        <v>0</v>
      </c>
      <c r="J108" s="209"/>
      <c r="K108" s="210">
        <f t="shared" si="9"/>
        <v>0</v>
      </c>
      <c r="L108" s="210">
        <v>21</v>
      </c>
      <c r="M108" s="210">
        <f t="shared" si="10"/>
        <v>0</v>
      </c>
      <c r="N108" s="211">
        <v>0</v>
      </c>
      <c r="O108" s="211">
        <f t="shared" si="11"/>
        <v>0</v>
      </c>
      <c r="P108" s="211">
        <v>0</v>
      </c>
      <c r="Q108" s="211">
        <f t="shared" si="12"/>
        <v>0</v>
      </c>
      <c r="R108" s="211"/>
      <c r="S108" s="211"/>
      <c r="T108" s="212">
        <v>0</v>
      </c>
      <c r="U108" s="211">
        <f t="shared" si="13"/>
        <v>0</v>
      </c>
      <c r="V108" s="213">
        <v>0</v>
      </c>
      <c r="W108" s="153"/>
      <c r="X108" s="153"/>
      <c r="Y108" s="153"/>
      <c r="Z108" s="153"/>
      <c r="AA108" s="153"/>
      <c r="AB108" s="153"/>
      <c r="AC108" s="153"/>
      <c r="AD108" s="153"/>
      <c r="AE108" s="153" t="s">
        <v>211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204">
        <v>44</v>
      </c>
      <c r="B109" s="205"/>
      <c r="C109" s="206" t="s">
        <v>239</v>
      </c>
      <c r="D109" s="207" t="s">
        <v>109</v>
      </c>
      <c r="E109" s="208">
        <v>0</v>
      </c>
      <c r="F109" s="209"/>
      <c r="G109" s="210">
        <f t="shared" si="7"/>
        <v>0</v>
      </c>
      <c r="H109" s="209"/>
      <c r="I109" s="210">
        <f t="shared" si="8"/>
        <v>0</v>
      </c>
      <c r="J109" s="209"/>
      <c r="K109" s="210">
        <f t="shared" si="9"/>
        <v>0</v>
      </c>
      <c r="L109" s="210">
        <v>21</v>
      </c>
      <c r="M109" s="210">
        <f t="shared" si="10"/>
        <v>0</v>
      </c>
      <c r="N109" s="211">
        <v>0</v>
      </c>
      <c r="O109" s="211">
        <f t="shared" si="11"/>
        <v>0</v>
      </c>
      <c r="P109" s="211">
        <v>0</v>
      </c>
      <c r="Q109" s="211">
        <f t="shared" si="12"/>
        <v>0</v>
      </c>
      <c r="R109" s="211"/>
      <c r="S109" s="211"/>
      <c r="T109" s="212">
        <v>0</v>
      </c>
      <c r="U109" s="211">
        <f t="shared" si="13"/>
        <v>0</v>
      </c>
      <c r="V109" s="213">
        <v>0</v>
      </c>
      <c r="W109" s="153"/>
      <c r="X109" s="153"/>
      <c r="Y109" s="153"/>
      <c r="Z109" s="153"/>
      <c r="AA109" s="153"/>
      <c r="AB109" s="153"/>
      <c r="AC109" s="153"/>
      <c r="AD109" s="153"/>
      <c r="AE109" s="153" t="s">
        <v>110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204">
        <v>45</v>
      </c>
      <c r="B110" s="205"/>
      <c r="C110" s="206" t="s">
        <v>239</v>
      </c>
      <c r="D110" s="207" t="s">
        <v>177</v>
      </c>
      <c r="E110" s="208">
        <v>0</v>
      </c>
      <c r="F110" s="209"/>
      <c r="G110" s="210">
        <f t="shared" si="7"/>
        <v>0</v>
      </c>
      <c r="H110" s="209"/>
      <c r="I110" s="210">
        <f t="shared" si="8"/>
        <v>0</v>
      </c>
      <c r="J110" s="209"/>
      <c r="K110" s="210">
        <f t="shared" si="9"/>
        <v>0</v>
      </c>
      <c r="L110" s="210">
        <v>21</v>
      </c>
      <c r="M110" s="210">
        <f t="shared" si="10"/>
        <v>0</v>
      </c>
      <c r="N110" s="211">
        <v>0</v>
      </c>
      <c r="O110" s="211">
        <f t="shared" si="11"/>
        <v>0</v>
      </c>
      <c r="P110" s="211">
        <v>0</v>
      </c>
      <c r="Q110" s="211">
        <f t="shared" si="12"/>
        <v>0</v>
      </c>
      <c r="R110" s="211"/>
      <c r="S110" s="211"/>
      <c r="T110" s="212">
        <v>0</v>
      </c>
      <c r="U110" s="211">
        <f t="shared" si="13"/>
        <v>0</v>
      </c>
      <c r="V110" s="213">
        <v>0</v>
      </c>
      <c r="W110" s="153"/>
      <c r="X110" s="153"/>
      <c r="Y110" s="153"/>
      <c r="Z110" s="153"/>
      <c r="AA110" s="153"/>
      <c r="AB110" s="153"/>
      <c r="AC110" s="153"/>
      <c r="AD110" s="153"/>
      <c r="AE110" s="153" t="s">
        <v>110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204">
        <v>46</v>
      </c>
      <c r="B111" s="205"/>
      <c r="C111" s="206" t="s">
        <v>239</v>
      </c>
      <c r="D111" s="207" t="s">
        <v>153</v>
      </c>
      <c r="E111" s="208">
        <v>0</v>
      </c>
      <c r="F111" s="209"/>
      <c r="G111" s="210">
        <f t="shared" si="7"/>
        <v>0</v>
      </c>
      <c r="H111" s="209"/>
      <c r="I111" s="210">
        <f t="shared" si="8"/>
        <v>0</v>
      </c>
      <c r="J111" s="209"/>
      <c r="K111" s="210">
        <f t="shared" si="9"/>
        <v>0</v>
      </c>
      <c r="L111" s="210">
        <v>21</v>
      </c>
      <c r="M111" s="210">
        <f t="shared" si="10"/>
        <v>0</v>
      </c>
      <c r="N111" s="211">
        <v>0</v>
      </c>
      <c r="O111" s="211">
        <f t="shared" si="11"/>
        <v>0</v>
      </c>
      <c r="P111" s="211">
        <v>0</v>
      </c>
      <c r="Q111" s="211">
        <f t="shared" si="12"/>
        <v>0</v>
      </c>
      <c r="R111" s="211"/>
      <c r="S111" s="211"/>
      <c r="T111" s="212">
        <v>0</v>
      </c>
      <c r="U111" s="211">
        <f t="shared" si="13"/>
        <v>0</v>
      </c>
      <c r="V111" s="213">
        <v>0</v>
      </c>
      <c r="W111" s="153"/>
      <c r="X111" s="153"/>
      <c r="Y111" s="153"/>
      <c r="Z111" s="153"/>
      <c r="AA111" s="153"/>
      <c r="AB111" s="153"/>
      <c r="AC111" s="153"/>
      <c r="AD111" s="153"/>
      <c r="AE111" s="153" t="s">
        <v>110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204">
        <v>47</v>
      </c>
      <c r="B112" s="205"/>
      <c r="C112" s="206" t="s">
        <v>239</v>
      </c>
      <c r="D112" s="207" t="s">
        <v>153</v>
      </c>
      <c r="E112" s="208">
        <v>0</v>
      </c>
      <c r="F112" s="209"/>
      <c r="G112" s="210">
        <f t="shared" si="7"/>
        <v>0</v>
      </c>
      <c r="H112" s="209"/>
      <c r="I112" s="210">
        <f t="shared" si="8"/>
        <v>0</v>
      </c>
      <c r="J112" s="209"/>
      <c r="K112" s="210">
        <f t="shared" si="9"/>
        <v>0</v>
      </c>
      <c r="L112" s="210">
        <v>21</v>
      </c>
      <c r="M112" s="210">
        <f t="shared" si="10"/>
        <v>0</v>
      </c>
      <c r="N112" s="211">
        <v>0</v>
      </c>
      <c r="O112" s="211">
        <f t="shared" si="11"/>
        <v>0</v>
      </c>
      <c r="P112" s="211">
        <v>0</v>
      </c>
      <c r="Q112" s="211">
        <f t="shared" si="12"/>
        <v>0</v>
      </c>
      <c r="R112" s="211"/>
      <c r="S112" s="211"/>
      <c r="T112" s="212">
        <v>0</v>
      </c>
      <c r="U112" s="211">
        <f t="shared" si="13"/>
        <v>0</v>
      </c>
      <c r="V112" s="213">
        <v>0</v>
      </c>
      <c r="W112" s="153"/>
      <c r="X112" s="153"/>
      <c r="Y112" s="153"/>
      <c r="Z112" s="153"/>
      <c r="AA112" s="153"/>
      <c r="AB112" s="153"/>
      <c r="AC112" s="153"/>
      <c r="AD112" s="153"/>
      <c r="AE112" s="153" t="s">
        <v>211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204">
        <v>48</v>
      </c>
      <c r="B113" s="205"/>
      <c r="C113" s="206" t="s">
        <v>239</v>
      </c>
      <c r="D113" s="207" t="s">
        <v>109</v>
      </c>
      <c r="E113" s="208">
        <v>0</v>
      </c>
      <c r="F113" s="209"/>
      <c r="G113" s="210">
        <f t="shared" si="7"/>
        <v>0</v>
      </c>
      <c r="H113" s="209"/>
      <c r="I113" s="210">
        <f t="shared" si="8"/>
        <v>0</v>
      </c>
      <c r="J113" s="209"/>
      <c r="K113" s="210">
        <f t="shared" si="9"/>
        <v>0</v>
      </c>
      <c r="L113" s="210">
        <v>21</v>
      </c>
      <c r="M113" s="210">
        <f t="shared" si="10"/>
        <v>0</v>
      </c>
      <c r="N113" s="211">
        <v>0</v>
      </c>
      <c r="O113" s="211">
        <f t="shared" si="11"/>
        <v>0</v>
      </c>
      <c r="P113" s="211">
        <v>0</v>
      </c>
      <c r="Q113" s="211">
        <f t="shared" si="12"/>
        <v>0</v>
      </c>
      <c r="R113" s="211"/>
      <c r="S113" s="211"/>
      <c r="T113" s="212">
        <v>0</v>
      </c>
      <c r="U113" s="211">
        <f t="shared" si="13"/>
        <v>0</v>
      </c>
      <c r="V113" s="213">
        <v>0</v>
      </c>
      <c r="W113" s="153"/>
      <c r="X113" s="153"/>
      <c r="Y113" s="153"/>
      <c r="Z113" s="153"/>
      <c r="AA113" s="153"/>
      <c r="AB113" s="153"/>
      <c r="AC113" s="153"/>
      <c r="AD113" s="153"/>
      <c r="AE113" s="153" t="s">
        <v>110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204">
        <v>49</v>
      </c>
      <c r="B114" s="205"/>
      <c r="C114" s="206" t="s">
        <v>239</v>
      </c>
      <c r="D114" s="207" t="s">
        <v>177</v>
      </c>
      <c r="E114" s="208">
        <v>0</v>
      </c>
      <c r="F114" s="209"/>
      <c r="G114" s="210">
        <f t="shared" si="7"/>
        <v>0</v>
      </c>
      <c r="H114" s="209"/>
      <c r="I114" s="210">
        <f t="shared" si="8"/>
        <v>0</v>
      </c>
      <c r="J114" s="209"/>
      <c r="K114" s="210">
        <f t="shared" si="9"/>
        <v>0</v>
      </c>
      <c r="L114" s="210">
        <v>21</v>
      </c>
      <c r="M114" s="210">
        <f t="shared" si="10"/>
        <v>0</v>
      </c>
      <c r="N114" s="211">
        <v>0</v>
      </c>
      <c r="O114" s="211">
        <f t="shared" si="11"/>
        <v>0</v>
      </c>
      <c r="P114" s="211">
        <v>0</v>
      </c>
      <c r="Q114" s="211">
        <f t="shared" si="12"/>
        <v>0</v>
      </c>
      <c r="R114" s="211"/>
      <c r="S114" s="211"/>
      <c r="T114" s="212">
        <v>0</v>
      </c>
      <c r="U114" s="211">
        <f t="shared" si="13"/>
        <v>0</v>
      </c>
      <c r="V114" s="213">
        <v>0</v>
      </c>
      <c r="W114" s="153"/>
      <c r="X114" s="153"/>
      <c r="Y114" s="153"/>
      <c r="Z114" s="153"/>
      <c r="AA114" s="153"/>
      <c r="AB114" s="153"/>
      <c r="AC114" s="153"/>
      <c r="AD114" s="153"/>
      <c r="AE114" s="153" t="s">
        <v>110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204">
        <v>50</v>
      </c>
      <c r="B115" s="205"/>
      <c r="C115" s="206" t="s">
        <v>239</v>
      </c>
      <c r="D115" s="207" t="s">
        <v>177</v>
      </c>
      <c r="E115" s="208">
        <v>0</v>
      </c>
      <c r="F115" s="209"/>
      <c r="G115" s="210">
        <f t="shared" si="7"/>
        <v>0</v>
      </c>
      <c r="H115" s="209"/>
      <c r="I115" s="210">
        <f t="shared" si="8"/>
        <v>0</v>
      </c>
      <c r="J115" s="209"/>
      <c r="K115" s="210">
        <f t="shared" si="9"/>
        <v>0</v>
      </c>
      <c r="L115" s="210">
        <v>21</v>
      </c>
      <c r="M115" s="210">
        <f t="shared" si="10"/>
        <v>0</v>
      </c>
      <c r="N115" s="211">
        <v>0</v>
      </c>
      <c r="O115" s="211">
        <f t="shared" si="11"/>
        <v>0</v>
      </c>
      <c r="P115" s="211">
        <v>0</v>
      </c>
      <c r="Q115" s="211">
        <f t="shared" si="12"/>
        <v>0</v>
      </c>
      <c r="R115" s="211"/>
      <c r="S115" s="211"/>
      <c r="T115" s="212">
        <v>0</v>
      </c>
      <c r="U115" s="211">
        <f t="shared" si="13"/>
        <v>0</v>
      </c>
      <c r="V115" s="213">
        <v>0</v>
      </c>
      <c r="W115" s="153"/>
      <c r="X115" s="153"/>
      <c r="Y115" s="153"/>
      <c r="Z115" s="153"/>
      <c r="AA115" s="153"/>
      <c r="AB115" s="153"/>
      <c r="AC115" s="153"/>
      <c r="AD115" s="153"/>
      <c r="AE115" s="153" t="s">
        <v>110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204">
        <v>51</v>
      </c>
      <c r="B116" s="205"/>
      <c r="C116" s="206" t="s">
        <v>239</v>
      </c>
      <c r="D116" s="207" t="s">
        <v>177</v>
      </c>
      <c r="E116" s="208">
        <v>0</v>
      </c>
      <c r="F116" s="209"/>
      <c r="G116" s="210">
        <f t="shared" si="7"/>
        <v>0</v>
      </c>
      <c r="H116" s="209"/>
      <c r="I116" s="210">
        <f t="shared" si="8"/>
        <v>0</v>
      </c>
      <c r="J116" s="209"/>
      <c r="K116" s="210">
        <f t="shared" si="9"/>
        <v>0</v>
      </c>
      <c r="L116" s="210">
        <v>21</v>
      </c>
      <c r="M116" s="210">
        <f t="shared" si="10"/>
        <v>0</v>
      </c>
      <c r="N116" s="211">
        <v>0</v>
      </c>
      <c r="O116" s="211">
        <f t="shared" si="11"/>
        <v>0</v>
      </c>
      <c r="P116" s="211">
        <v>0</v>
      </c>
      <c r="Q116" s="211">
        <f t="shared" si="12"/>
        <v>0</v>
      </c>
      <c r="R116" s="211"/>
      <c r="S116" s="211"/>
      <c r="T116" s="212">
        <v>0</v>
      </c>
      <c r="U116" s="211">
        <f t="shared" si="13"/>
        <v>0</v>
      </c>
      <c r="V116" s="213">
        <v>0</v>
      </c>
      <c r="W116" s="153"/>
      <c r="X116" s="153"/>
      <c r="Y116" s="153"/>
      <c r="Z116" s="153"/>
      <c r="AA116" s="153"/>
      <c r="AB116" s="153"/>
      <c r="AC116" s="153"/>
      <c r="AD116" s="153"/>
      <c r="AE116" s="153" t="s">
        <v>110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x14ac:dyDescent="0.2">
      <c r="A117" s="155" t="s">
        <v>107</v>
      </c>
      <c r="B117" s="161" t="s">
        <v>70</v>
      </c>
      <c r="C117" s="197" t="s">
        <v>71</v>
      </c>
      <c r="D117" s="166"/>
      <c r="E117" s="171"/>
      <c r="F117" s="174"/>
      <c r="G117" s="174">
        <f>SUMIF(AE118:AE122,"&lt;&gt;NOR",G118:G122)</f>
        <v>0</v>
      </c>
      <c r="H117" s="174"/>
      <c r="I117" s="174">
        <f>SUM(I118:I122)</f>
        <v>0</v>
      </c>
      <c r="J117" s="174"/>
      <c r="K117" s="174">
        <f>SUM(K118:K122)</f>
        <v>0</v>
      </c>
      <c r="L117" s="174"/>
      <c r="M117" s="174">
        <f>SUM(M118:M122)</f>
        <v>0</v>
      </c>
      <c r="N117" s="167"/>
      <c r="O117" s="167">
        <f>SUM(O118:O122)</f>
        <v>0</v>
      </c>
      <c r="P117" s="167"/>
      <c r="Q117" s="167">
        <f>SUM(Q118:Q122)</f>
        <v>0</v>
      </c>
      <c r="R117" s="167"/>
      <c r="S117" s="167"/>
      <c r="T117" s="168"/>
      <c r="U117" s="167">
        <f>SUM(U118:U122)</f>
        <v>0</v>
      </c>
      <c r="AE117" t="s">
        <v>108</v>
      </c>
    </row>
    <row r="118" spans="1:60" outlineLevel="1" x14ac:dyDescent="0.2">
      <c r="A118" s="204">
        <v>52</v>
      </c>
      <c r="B118" s="205"/>
      <c r="C118" s="206" t="s">
        <v>239</v>
      </c>
      <c r="D118" s="207" t="s">
        <v>212</v>
      </c>
      <c r="E118" s="208">
        <v>0</v>
      </c>
      <c r="F118" s="209"/>
      <c r="G118" s="210">
        <f>ROUND(E118*F118,2)</f>
        <v>0</v>
      </c>
      <c r="H118" s="209"/>
      <c r="I118" s="210">
        <f>ROUND(E118*H118,2)</f>
        <v>0</v>
      </c>
      <c r="J118" s="209"/>
      <c r="K118" s="210">
        <f>ROUND(E118*J118,2)</f>
        <v>0</v>
      </c>
      <c r="L118" s="210">
        <v>21</v>
      </c>
      <c r="M118" s="210">
        <f>G118*(1+L118/100)</f>
        <v>0</v>
      </c>
      <c r="N118" s="211">
        <v>0</v>
      </c>
      <c r="O118" s="211">
        <f>ROUND(E118*N118,5)</f>
        <v>0</v>
      </c>
      <c r="P118" s="211">
        <v>0</v>
      </c>
      <c r="Q118" s="211">
        <f>ROUND(E118*P118,5)</f>
        <v>0</v>
      </c>
      <c r="R118" s="211"/>
      <c r="S118" s="211"/>
      <c r="T118" s="212">
        <v>0</v>
      </c>
      <c r="U118" s="211">
        <f>ROUND(E118*T118,2)</f>
        <v>0</v>
      </c>
      <c r="V118" s="213">
        <v>0</v>
      </c>
      <c r="W118" s="153"/>
      <c r="X118" s="153"/>
      <c r="Y118" s="153"/>
      <c r="Z118" s="153"/>
      <c r="AA118" s="153"/>
      <c r="AB118" s="153"/>
      <c r="AC118" s="153"/>
      <c r="AD118" s="153"/>
      <c r="AE118" s="153" t="s">
        <v>110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204">
        <v>53</v>
      </c>
      <c r="B119" s="205"/>
      <c r="C119" s="206" t="s">
        <v>239</v>
      </c>
      <c r="D119" s="207" t="s">
        <v>177</v>
      </c>
      <c r="E119" s="208">
        <v>0</v>
      </c>
      <c r="F119" s="209"/>
      <c r="G119" s="210">
        <f>ROUND(E119*F119,2)</f>
        <v>0</v>
      </c>
      <c r="H119" s="209"/>
      <c r="I119" s="210">
        <f>ROUND(E119*H119,2)</f>
        <v>0</v>
      </c>
      <c r="J119" s="209"/>
      <c r="K119" s="210">
        <f>ROUND(E119*J119,2)</f>
        <v>0</v>
      </c>
      <c r="L119" s="210">
        <v>21</v>
      </c>
      <c r="M119" s="210">
        <f>G119*(1+L119/100)</f>
        <v>0</v>
      </c>
      <c r="N119" s="211">
        <v>0</v>
      </c>
      <c r="O119" s="211">
        <f>ROUND(E119*N119,5)</f>
        <v>0</v>
      </c>
      <c r="P119" s="211">
        <v>0</v>
      </c>
      <c r="Q119" s="211">
        <f>ROUND(E119*P119,5)</f>
        <v>0</v>
      </c>
      <c r="R119" s="211"/>
      <c r="S119" s="211"/>
      <c r="T119" s="212">
        <v>0</v>
      </c>
      <c r="U119" s="211">
        <f>ROUND(E119*T119,2)</f>
        <v>0</v>
      </c>
      <c r="V119" s="213">
        <v>0</v>
      </c>
      <c r="W119" s="153"/>
      <c r="X119" s="153"/>
      <c r="Y119" s="153"/>
      <c r="Z119" s="153"/>
      <c r="AA119" s="153"/>
      <c r="AB119" s="153"/>
      <c r="AC119" s="153"/>
      <c r="AD119" s="153"/>
      <c r="AE119" s="153" t="s">
        <v>110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204">
        <v>54</v>
      </c>
      <c r="B120" s="205"/>
      <c r="C120" s="206" t="s">
        <v>239</v>
      </c>
      <c r="D120" s="207" t="s">
        <v>177</v>
      </c>
      <c r="E120" s="208">
        <v>0</v>
      </c>
      <c r="F120" s="209"/>
      <c r="G120" s="210">
        <f>ROUND(E120*F120,2)</f>
        <v>0</v>
      </c>
      <c r="H120" s="209"/>
      <c r="I120" s="210">
        <f>ROUND(E120*H120,2)</f>
        <v>0</v>
      </c>
      <c r="J120" s="209"/>
      <c r="K120" s="210">
        <f>ROUND(E120*J120,2)</f>
        <v>0</v>
      </c>
      <c r="L120" s="210">
        <v>21</v>
      </c>
      <c r="M120" s="210">
        <f>G120*(1+L120/100)</f>
        <v>0</v>
      </c>
      <c r="N120" s="211">
        <v>0</v>
      </c>
      <c r="O120" s="211">
        <f>ROUND(E120*N120,5)</f>
        <v>0</v>
      </c>
      <c r="P120" s="211">
        <v>0</v>
      </c>
      <c r="Q120" s="211">
        <f>ROUND(E120*P120,5)</f>
        <v>0</v>
      </c>
      <c r="R120" s="211"/>
      <c r="S120" s="211"/>
      <c r="T120" s="212">
        <v>0</v>
      </c>
      <c r="U120" s="211">
        <f>ROUND(E120*T120,2)</f>
        <v>0</v>
      </c>
      <c r="V120" s="213">
        <v>0</v>
      </c>
      <c r="W120" s="153"/>
      <c r="X120" s="153"/>
      <c r="Y120" s="153"/>
      <c r="Z120" s="153"/>
      <c r="AA120" s="153"/>
      <c r="AB120" s="153"/>
      <c r="AC120" s="153"/>
      <c r="AD120" s="153"/>
      <c r="AE120" s="153" t="s">
        <v>110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204">
        <v>55</v>
      </c>
      <c r="B121" s="205"/>
      <c r="C121" s="206" t="s">
        <v>239</v>
      </c>
      <c r="D121" s="207" t="s">
        <v>153</v>
      </c>
      <c r="E121" s="208">
        <v>0</v>
      </c>
      <c r="F121" s="209"/>
      <c r="G121" s="210">
        <f>ROUND(E121*F121,2)</f>
        <v>0</v>
      </c>
      <c r="H121" s="209"/>
      <c r="I121" s="210">
        <f>ROUND(E121*H121,2)</f>
        <v>0</v>
      </c>
      <c r="J121" s="209"/>
      <c r="K121" s="210">
        <f>ROUND(E121*J121,2)</f>
        <v>0</v>
      </c>
      <c r="L121" s="210">
        <v>21</v>
      </c>
      <c r="M121" s="210">
        <f>G121*(1+L121/100)</f>
        <v>0</v>
      </c>
      <c r="N121" s="211">
        <v>0</v>
      </c>
      <c r="O121" s="211">
        <f>ROUND(E121*N121,5)</f>
        <v>0</v>
      </c>
      <c r="P121" s="211">
        <v>0</v>
      </c>
      <c r="Q121" s="211">
        <f>ROUND(E121*P121,5)</f>
        <v>0</v>
      </c>
      <c r="R121" s="211"/>
      <c r="S121" s="211"/>
      <c r="T121" s="212">
        <v>0</v>
      </c>
      <c r="U121" s="211">
        <f>ROUND(E121*T121,2)</f>
        <v>0</v>
      </c>
      <c r="V121" s="213">
        <v>0</v>
      </c>
      <c r="W121" s="153"/>
      <c r="X121" s="153"/>
      <c r="Y121" s="153"/>
      <c r="Z121" s="153"/>
      <c r="AA121" s="153"/>
      <c r="AB121" s="153"/>
      <c r="AC121" s="153"/>
      <c r="AD121" s="153"/>
      <c r="AE121" s="153" t="s">
        <v>110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204">
        <v>56</v>
      </c>
      <c r="B122" s="205"/>
      <c r="C122" s="206" t="s">
        <v>239</v>
      </c>
      <c r="D122" s="207" t="s">
        <v>153</v>
      </c>
      <c r="E122" s="208">
        <v>0</v>
      </c>
      <c r="F122" s="209"/>
      <c r="G122" s="210">
        <f>ROUND(E122*F122,2)</f>
        <v>0</v>
      </c>
      <c r="H122" s="209"/>
      <c r="I122" s="210">
        <f>ROUND(E122*H122,2)</f>
        <v>0</v>
      </c>
      <c r="J122" s="209"/>
      <c r="K122" s="210">
        <f>ROUND(E122*J122,2)</f>
        <v>0</v>
      </c>
      <c r="L122" s="210">
        <v>21</v>
      </c>
      <c r="M122" s="210">
        <f>G122*(1+L122/100)</f>
        <v>0</v>
      </c>
      <c r="N122" s="211">
        <v>0</v>
      </c>
      <c r="O122" s="211">
        <f>ROUND(E122*N122,5)</f>
        <v>0</v>
      </c>
      <c r="P122" s="211">
        <v>0</v>
      </c>
      <c r="Q122" s="211">
        <f>ROUND(E122*P122,5)</f>
        <v>0</v>
      </c>
      <c r="R122" s="211"/>
      <c r="S122" s="211"/>
      <c r="T122" s="212">
        <v>0</v>
      </c>
      <c r="U122" s="211">
        <f>ROUND(E122*T122,2)</f>
        <v>0</v>
      </c>
      <c r="V122" s="213">
        <v>0</v>
      </c>
      <c r="W122" s="153"/>
      <c r="X122" s="153"/>
      <c r="Y122" s="153"/>
      <c r="Z122" s="153"/>
      <c r="AA122" s="153"/>
      <c r="AB122" s="153"/>
      <c r="AC122" s="153"/>
      <c r="AD122" s="153"/>
      <c r="AE122" s="153" t="s">
        <v>110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x14ac:dyDescent="0.2">
      <c r="A123" s="155" t="s">
        <v>107</v>
      </c>
      <c r="B123" s="161" t="s">
        <v>72</v>
      </c>
      <c r="C123" s="197" t="s">
        <v>73</v>
      </c>
      <c r="D123" s="166"/>
      <c r="E123" s="171"/>
      <c r="F123" s="174"/>
      <c r="G123" s="174">
        <f>SUMIF(AE124:AE128,"&lt;&gt;NOR",G124:G128)</f>
        <v>0</v>
      </c>
      <c r="H123" s="174"/>
      <c r="I123" s="174">
        <f>SUM(I124:I128)</f>
        <v>0</v>
      </c>
      <c r="J123" s="174"/>
      <c r="K123" s="174">
        <f>SUM(K124:K128)</f>
        <v>0</v>
      </c>
      <c r="L123" s="174"/>
      <c r="M123" s="174">
        <f>SUM(M124:M128)</f>
        <v>0</v>
      </c>
      <c r="N123" s="167"/>
      <c r="O123" s="167">
        <f>SUM(O124:O128)</f>
        <v>0</v>
      </c>
      <c r="P123" s="167"/>
      <c r="Q123" s="167">
        <f>SUM(Q124:Q128)</f>
        <v>0</v>
      </c>
      <c r="R123" s="167"/>
      <c r="S123" s="167"/>
      <c r="T123" s="168"/>
      <c r="U123" s="167">
        <f>SUM(U124:U128)</f>
        <v>11.4</v>
      </c>
      <c r="AE123" t="s">
        <v>108</v>
      </c>
    </row>
    <row r="124" spans="1:60" outlineLevel="1" x14ac:dyDescent="0.2">
      <c r="A124" s="203">
        <v>57</v>
      </c>
      <c r="B124" s="160" t="s">
        <v>213</v>
      </c>
      <c r="C124" s="195" t="s">
        <v>214</v>
      </c>
      <c r="D124" s="162" t="s">
        <v>189</v>
      </c>
      <c r="E124" s="169">
        <v>570.15</v>
      </c>
      <c r="F124" s="172"/>
      <c r="G124" s="173">
        <f>ROUND(E124*F124,2)</f>
        <v>0</v>
      </c>
      <c r="H124" s="172"/>
      <c r="I124" s="173">
        <f>ROUND(E124*H124,2)</f>
        <v>0</v>
      </c>
      <c r="J124" s="172"/>
      <c r="K124" s="173">
        <f>ROUND(E124*J124,2)</f>
        <v>0</v>
      </c>
      <c r="L124" s="173">
        <v>21</v>
      </c>
      <c r="M124" s="173">
        <f>G124*(1+L124/100)</f>
        <v>0</v>
      </c>
      <c r="N124" s="163">
        <v>0</v>
      </c>
      <c r="O124" s="163">
        <f>ROUND(E124*N124,5)</f>
        <v>0</v>
      </c>
      <c r="P124" s="163">
        <v>0</v>
      </c>
      <c r="Q124" s="163">
        <f>ROUND(E124*P124,5)</f>
        <v>0</v>
      </c>
      <c r="R124" s="163"/>
      <c r="S124" s="163"/>
      <c r="T124" s="164">
        <v>0.02</v>
      </c>
      <c r="U124" s="163">
        <f>ROUND(E124*T124,2)</f>
        <v>11.4</v>
      </c>
      <c r="V124" s="201">
        <v>615.82000000000005</v>
      </c>
      <c r="W124" s="153"/>
      <c r="X124" s="153"/>
      <c r="Y124" s="153"/>
      <c r="Z124" s="153"/>
      <c r="AA124" s="153"/>
      <c r="AB124" s="153"/>
      <c r="AC124" s="153"/>
      <c r="AD124" s="153"/>
      <c r="AE124" s="153" t="s">
        <v>110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/>
      <c r="B125" s="160"/>
      <c r="C125" s="196" t="s">
        <v>215</v>
      </c>
      <c r="D125" s="165"/>
      <c r="E125" s="170"/>
      <c r="F125" s="173"/>
      <c r="G125" s="173"/>
      <c r="H125" s="173"/>
      <c r="I125" s="173"/>
      <c r="J125" s="173"/>
      <c r="K125" s="173"/>
      <c r="L125" s="173"/>
      <c r="M125" s="173"/>
      <c r="N125" s="163"/>
      <c r="O125" s="163"/>
      <c r="P125" s="163"/>
      <c r="Q125" s="163"/>
      <c r="R125" s="163"/>
      <c r="S125" s="163"/>
      <c r="T125" s="164"/>
      <c r="U125" s="163"/>
      <c r="V125" s="202"/>
      <c r="W125" s="153"/>
      <c r="X125" s="153"/>
      <c r="Y125" s="153"/>
      <c r="Z125" s="153"/>
      <c r="AA125" s="153"/>
      <c r="AB125" s="153"/>
      <c r="AC125" s="153"/>
      <c r="AD125" s="153"/>
      <c r="AE125" s="153" t="s">
        <v>112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0"/>
      <c r="C126" s="196"/>
      <c r="D126" s="165"/>
      <c r="E126" s="170"/>
      <c r="F126" s="173"/>
      <c r="G126" s="173"/>
      <c r="H126" s="173"/>
      <c r="I126" s="173"/>
      <c r="J126" s="173"/>
      <c r="K126" s="173"/>
      <c r="L126" s="173"/>
      <c r="M126" s="173"/>
      <c r="N126" s="163"/>
      <c r="O126" s="163"/>
      <c r="P126" s="163"/>
      <c r="Q126" s="163"/>
      <c r="R126" s="163"/>
      <c r="S126" s="163"/>
      <c r="T126" s="164"/>
      <c r="U126" s="163"/>
      <c r="V126" s="202">
        <v>615.82000000000005</v>
      </c>
      <c r="W126" s="153"/>
      <c r="X126" s="153"/>
      <c r="Y126" s="153"/>
      <c r="Z126" s="153"/>
      <c r="AA126" s="153"/>
      <c r="AB126" s="153"/>
      <c r="AC126" s="153"/>
      <c r="AD126" s="153"/>
      <c r="AE126" s="153" t="s">
        <v>112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204">
        <v>58</v>
      </c>
      <c r="B127" s="205"/>
      <c r="C127" s="206" t="s">
        <v>239</v>
      </c>
      <c r="D127" s="207" t="s">
        <v>189</v>
      </c>
      <c r="E127" s="208">
        <v>0</v>
      </c>
      <c r="F127" s="209"/>
      <c r="G127" s="210">
        <f>ROUND(E127*F127,2)</f>
        <v>0</v>
      </c>
      <c r="H127" s="209"/>
      <c r="I127" s="210">
        <f>ROUND(E127*H127,2)</f>
        <v>0</v>
      </c>
      <c r="J127" s="209"/>
      <c r="K127" s="210">
        <f>ROUND(E127*J127,2)</f>
        <v>0</v>
      </c>
      <c r="L127" s="210">
        <v>21</v>
      </c>
      <c r="M127" s="210">
        <f>G127*(1+L127/100)</f>
        <v>0</v>
      </c>
      <c r="N127" s="211">
        <v>0</v>
      </c>
      <c r="O127" s="211">
        <f>ROUND(E127*N127,5)</f>
        <v>0</v>
      </c>
      <c r="P127" s="211">
        <v>0</v>
      </c>
      <c r="Q127" s="211">
        <f>ROUND(E127*P127,5)</f>
        <v>0</v>
      </c>
      <c r="R127" s="211"/>
      <c r="S127" s="211"/>
      <c r="T127" s="212">
        <v>0</v>
      </c>
      <c r="U127" s="211">
        <f>ROUND(E127*T127,2)</f>
        <v>0</v>
      </c>
      <c r="V127" s="213">
        <v>0</v>
      </c>
      <c r="W127" s="153"/>
      <c r="X127" s="153"/>
      <c r="Y127" s="153"/>
      <c r="Z127" s="153"/>
      <c r="AA127" s="153"/>
      <c r="AB127" s="153"/>
      <c r="AC127" s="153"/>
      <c r="AD127" s="153"/>
      <c r="AE127" s="153" t="s">
        <v>110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204">
        <v>59</v>
      </c>
      <c r="B128" s="205"/>
      <c r="C128" s="206" t="s">
        <v>239</v>
      </c>
      <c r="D128" s="207" t="s">
        <v>189</v>
      </c>
      <c r="E128" s="208">
        <v>0</v>
      </c>
      <c r="F128" s="209"/>
      <c r="G128" s="210">
        <f>ROUND(E128*F128,2)</f>
        <v>0</v>
      </c>
      <c r="H128" s="209"/>
      <c r="I128" s="210">
        <f>ROUND(E128*H128,2)</f>
        <v>0</v>
      </c>
      <c r="J128" s="209"/>
      <c r="K128" s="210">
        <f>ROUND(E128*J128,2)</f>
        <v>0</v>
      </c>
      <c r="L128" s="210">
        <v>21</v>
      </c>
      <c r="M128" s="210">
        <f>G128*(1+L128/100)</f>
        <v>0</v>
      </c>
      <c r="N128" s="211">
        <v>0</v>
      </c>
      <c r="O128" s="211">
        <f>ROUND(E128*N128,5)</f>
        <v>0</v>
      </c>
      <c r="P128" s="211">
        <v>0</v>
      </c>
      <c r="Q128" s="211">
        <f>ROUND(E128*P128,5)</f>
        <v>0</v>
      </c>
      <c r="R128" s="211"/>
      <c r="S128" s="211"/>
      <c r="T128" s="212">
        <v>0</v>
      </c>
      <c r="U128" s="211">
        <f>ROUND(E128*T128,2)</f>
        <v>0</v>
      </c>
      <c r="V128" s="213">
        <v>0</v>
      </c>
      <c r="W128" s="153"/>
      <c r="X128" s="153"/>
      <c r="Y128" s="153"/>
      <c r="Z128" s="153"/>
      <c r="AA128" s="153"/>
      <c r="AB128" s="153"/>
      <c r="AC128" s="153"/>
      <c r="AD128" s="153"/>
      <c r="AE128" s="153" t="s">
        <v>110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x14ac:dyDescent="0.2">
      <c r="A129" s="155" t="s">
        <v>107</v>
      </c>
      <c r="B129" s="161" t="s">
        <v>74</v>
      </c>
      <c r="C129" s="197" t="s">
        <v>75</v>
      </c>
      <c r="D129" s="166"/>
      <c r="E129" s="171"/>
      <c r="F129" s="174"/>
      <c r="G129" s="174">
        <f>SUMIF(AE130:AE133,"&lt;&gt;NOR",G130:G133)</f>
        <v>0</v>
      </c>
      <c r="H129" s="174"/>
      <c r="I129" s="174">
        <f>SUM(I130:I133)</f>
        <v>0</v>
      </c>
      <c r="J129" s="174"/>
      <c r="K129" s="174">
        <f>SUM(K130:K133)</f>
        <v>0</v>
      </c>
      <c r="L129" s="174"/>
      <c r="M129" s="174">
        <f>SUM(M130:M133)</f>
        <v>0</v>
      </c>
      <c r="N129" s="167"/>
      <c r="O129" s="167">
        <f>SUM(O130:O133)</f>
        <v>0</v>
      </c>
      <c r="P129" s="167"/>
      <c r="Q129" s="167">
        <f>SUM(Q130:Q133)</f>
        <v>0</v>
      </c>
      <c r="R129" s="167"/>
      <c r="S129" s="167"/>
      <c r="T129" s="168"/>
      <c r="U129" s="167">
        <f>SUM(U130:U133)</f>
        <v>0</v>
      </c>
      <c r="AE129" t="s">
        <v>108</v>
      </c>
    </row>
    <row r="130" spans="1:60" outlineLevel="1" x14ac:dyDescent="0.2">
      <c r="A130" s="204">
        <v>60</v>
      </c>
      <c r="B130" s="205"/>
      <c r="C130" s="206" t="s">
        <v>239</v>
      </c>
      <c r="D130" s="207" t="s">
        <v>189</v>
      </c>
      <c r="E130" s="208">
        <v>0</v>
      </c>
      <c r="F130" s="209"/>
      <c r="G130" s="210">
        <f>ROUND(E130*F130,2)</f>
        <v>0</v>
      </c>
      <c r="H130" s="209"/>
      <c r="I130" s="210">
        <f>ROUND(E130*H130,2)</f>
        <v>0</v>
      </c>
      <c r="J130" s="209"/>
      <c r="K130" s="210">
        <f>ROUND(E130*J130,2)</f>
        <v>0</v>
      </c>
      <c r="L130" s="210">
        <v>21</v>
      </c>
      <c r="M130" s="210">
        <f>G130*(1+L130/100)</f>
        <v>0</v>
      </c>
      <c r="N130" s="211">
        <v>0</v>
      </c>
      <c r="O130" s="211">
        <f>ROUND(E130*N130,5)</f>
        <v>0</v>
      </c>
      <c r="P130" s="211">
        <v>0</v>
      </c>
      <c r="Q130" s="211">
        <f>ROUND(E130*P130,5)</f>
        <v>0</v>
      </c>
      <c r="R130" s="211"/>
      <c r="S130" s="211"/>
      <c r="T130" s="212">
        <v>0</v>
      </c>
      <c r="U130" s="211">
        <f>ROUND(E130*T130,2)</f>
        <v>0</v>
      </c>
      <c r="V130" s="213">
        <v>0</v>
      </c>
      <c r="W130" s="153"/>
      <c r="X130" s="153"/>
      <c r="Y130" s="153"/>
      <c r="Z130" s="153"/>
      <c r="AA130" s="153"/>
      <c r="AB130" s="153"/>
      <c r="AC130" s="153"/>
      <c r="AD130" s="153"/>
      <c r="AE130" s="153" t="s">
        <v>110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204">
        <v>61</v>
      </c>
      <c r="B131" s="205"/>
      <c r="C131" s="206" t="s">
        <v>239</v>
      </c>
      <c r="D131" s="207" t="s">
        <v>189</v>
      </c>
      <c r="E131" s="208">
        <v>0</v>
      </c>
      <c r="F131" s="209"/>
      <c r="G131" s="210">
        <f>ROUND(E131*F131,2)</f>
        <v>0</v>
      </c>
      <c r="H131" s="209"/>
      <c r="I131" s="210">
        <f>ROUND(E131*H131,2)</f>
        <v>0</v>
      </c>
      <c r="J131" s="209"/>
      <c r="K131" s="210">
        <f>ROUND(E131*J131,2)</f>
        <v>0</v>
      </c>
      <c r="L131" s="210">
        <v>21</v>
      </c>
      <c r="M131" s="210">
        <f>G131*(1+L131/100)</f>
        <v>0</v>
      </c>
      <c r="N131" s="211">
        <v>0</v>
      </c>
      <c r="O131" s="211">
        <f>ROUND(E131*N131,5)</f>
        <v>0</v>
      </c>
      <c r="P131" s="211">
        <v>0</v>
      </c>
      <c r="Q131" s="211">
        <f>ROUND(E131*P131,5)</f>
        <v>0</v>
      </c>
      <c r="R131" s="211"/>
      <c r="S131" s="211"/>
      <c r="T131" s="212">
        <v>0</v>
      </c>
      <c r="U131" s="211">
        <f>ROUND(E131*T131,2)</f>
        <v>0</v>
      </c>
      <c r="V131" s="213">
        <v>0</v>
      </c>
      <c r="W131" s="153"/>
      <c r="X131" s="153"/>
      <c r="Y131" s="153"/>
      <c r="Z131" s="153"/>
      <c r="AA131" s="153"/>
      <c r="AB131" s="153"/>
      <c r="AC131" s="153"/>
      <c r="AD131" s="153"/>
      <c r="AE131" s="153" t="s">
        <v>110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204">
        <v>62</v>
      </c>
      <c r="B132" s="205"/>
      <c r="C132" s="206" t="s">
        <v>239</v>
      </c>
      <c r="D132" s="207" t="s">
        <v>189</v>
      </c>
      <c r="E132" s="208">
        <v>0</v>
      </c>
      <c r="F132" s="209"/>
      <c r="G132" s="210">
        <f>ROUND(E132*F132,2)</f>
        <v>0</v>
      </c>
      <c r="H132" s="209"/>
      <c r="I132" s="210">
        <f>ROUND(E132*H132,2)</f>
        <v>0</v>
      </c>
      <c r="J132" s="209"/>
      <c r="K132" s="210">
        <f>ROUND(E132*J132,2)</f>
        <v>0</v>
      </c>
      <c r="L132" s="210">
        <v>21</v>
      </c>
      <c r="M132" s="210">
        <f>G132*(1+L132/100)</f>
        <v>0</v>
      </c>
      <c r="N132" s="211">
        <v>0</v>
      </c>
      <c r="O132" s="211">
        <f>ROUND(E132*N132,5)</f>
        <v>0</v>
      </c>
      <c r="P132" s="211">
        <v>0</v>
      </c>
      <c r="Q132" s="211">
        <f>ROUND(E132*P132,5)</f>
        <v>0</v>
      </c>
      <c r="R132" s="211"/>
      <c r="S132" s="211"/>
      <c r="T132" s="212">
        <v>0</v>
      </c>
      <c r="U132" s="211">
        <f>ROUND(E132*T132,2)</f>
        <v>0</v>
      </c>
      <c r="V132" s="213">
        <v>0</v>
      </c>
      <c r="W132" s="153"/>
      <c r="X132" s="153"/>
      <c r="Y132" s="153"/>
      <c r="Z132" s="153"/>
      <c r="AA132" s="153"/>
      <c r="AB132" s="153"/>
      <c r="AC132" s="153"/>
      <c r="AD132" s="153"/>
      <c r="AE132" s="153" t="s">
        <v>110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204">
        <v>63</v>
      </c>
      <c r="B133" s="205"/>
      <c r="C133" s="206" t="s">
        <v>239</v>
      </c>
      <c r="D133" s="207" t="s">
        <v>189</v>
      </c>
      <c r="E133" s="208">
        <v>0</v>
      </c>
      <c r="F133" s="209"/>
      <c r="G133" s="210">
        <f>ROUND(E133*F133,2)</f>
        <v>0</v>
      </c>
      <c r="H133" s="209"/>
      <c r="I133" s="210">
        <f>ROUND(E133*H133,2)</f>
        <v>0</v>
      </c>
      <c r="J133" s="209"/>
      <c r="K133" s="210">
        <f>ROUND(E133*J133,2)</f>
        <v>0</v>
      </c>
      <c r="L133" s="210">
        <v>21</v>
      </c>
      <c r="M133" s="210">
        <f>G133*(1+L133/100)</f>
        <v>0</v>
      </c>
      <c r="N133" s="211">
        <v>0</v>
      </c>
      <c r="O133" s="211">
        <f>ROUND(E133*N133,5)</f>
        <v>0</v>
      </c>
      <c r="P133" s="211">
        <v>0</v>
      </c>
      <c r="Q133" s="211">
        <f>ROUND(E133*P133,5)</f>
        <v>0</v>
      </c>
      <c r="R133" s="211"/>
      <c r="S133" s="211"/>
      <c r="T133" s="212">
        <v>0</v>
      </c>
      <c r="U133" s="211">
        <f>ROUND(E133*T133,2)</f>
        <v>0</v>
      </c>
      <c r="V133" s="213">
        <v>0</v>
      </c>
      <c r="W133" s="153"/>
      <c r="X133" s="153"/>
      <c r="Y133" s="153"/>
      <c r="Z133" s="153"/>
      <c r="AA133" s="153"/>
      <c r="AB133" s="153"/>
      <c r="AC133" s="153"/>
      <c r="AD133" s="153"/>
      <c r="AE133" s="153" t="s">
        <v>110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x14ac:dyDescent="0.2">
      <c r="A134" s="155" t="s">
        <v>107</v>
      </c>
      <c r="B134" s="161" t="s">
        <v>76</v>
      </c>
      <c r="C134" s="197" t="s">
        <v>77</v>
      </c>
      <c r="D134" s="166"/>
      <c r="E134" s="171"/>
      <c r="F134" s="174"/>
      <c r="G134" s="174">
        <f>SUMIF(AE135:AE138,"&lt;&gt;NOR",G135:G138)</f>
        <v>0</v>
      </c>
      <c r="H134" s="174"/>
      <c r="I134" s="174">
        <f>SUM(I135:I138)</f>
        <v>0</v>
      </c>
      <c r="J134" s="174"/>
      <c r="K134" s="174">
        <f>SUM(K135:K138)</f>
        <v>0</v>
      </c>
      <c r="L134" s="174"/>
      <c r="M134" s="174">
        <f>SUM(M135:M138)</f>
        <v>0</v>
      </c>
      <c r="N134" s="167"/>
      <c r="O134" s="167">
        <f>SUM(O135:O138)</f>
        <v>8.8999999999999999E-3</v>
      </c>
      <c r="P134" s="167"/>
      <c r="Q134" s="167">
        <f>SUM(Q135:Q138)</f>
        <v>0</v>
      </c>
      <c r="R134" s="167"/>
      <c r="S134" s="167"/>
      <c r="T134" s="168"/>
      <c r="U134" s="167">
        <f>SUM(U135:U138)</f>
        <v>46.99</v>
      </c>
      <c r="AE134" t="s">
        <v>108</v>
      </c>
    </row>
    <row r="135" spans="1:60" ht="22.5" outlineLevel="1" x14ac:dyDescent="0.2">
      <c r="A135" s="203">
        <v>64</v>
      </c>
      <c r="B135" s="160" t="s">
        <v>216</v>
      </c>
      <c r="C135" s="195" t="s">
        <v>217</v>
      </c>
      <c r="D135" s="162" t="s">
        <v>177</v>
      </c>
      <c r="E135" s="169">
        <v>35.6</v>
      </c>
      <c r="F135" s="172"/>
      <c r="G135" s="173">
        <f>ROUND(E135*F135,2)</f>
        <v>0</v>
      </c>
      <c r="H135" s="172"/>
      <c r="I135" s="173">
        <f>ROUND(E135*H135,2)</f>
        <v>0</v>
      </c>
      <c r="J135" s="172"/>
      <c r="K135" s="173">
        <f>ROUND(E135*J135,2)</f>
        <v>0</v>
      </c>
      <c r="L135" s="173">
        <v>21</v>
      </c>
      <c r="M135" s="173">
        <f>G135*(1+L135/100)</f>
        <v>0</v>
      </c>
      <c r="N135" s="163">
        <v>2.5000000000000001E-4</v>
      </c>
      <c r="O135" s="163">
        <f>ROUND(E135*N135,5)</f>
        <v>8.8999999999999999E-3</v>
      </c>
      <c r="P135" s="163">
        <v>0</v>
      </c>
      <c r="Q135" s="163">
        <f>ROUND(E135*P135,5)</f>
        <v>0</v>
      </c>
      <c r="R135" s="163"/>
      <c r="S135" s="163"/>
      <c r="T135" s="164">
        <v>1.32</v>
      </c>
      <c r="U135" s="163">
        <f>ROUND(E135*T135,2)</f>
        <v>46.99</v>
      </c>
      <c r="V135" s="201">
        <v>189.38</v>
      </c>
      <c r="W135" s="153"/>
      <c r="X135" s="153"/>
      <c r="Y135" s="153"/>
      <c r="Z135" s="153"/>
      <c r="AA135" s="153"/>
      <c r="AB135" s="153"/>
      <c r="AC135" s="153"/>
      <c r="AD135" s="153"/>
      <c r="AE135" s="153" t="s">
        <v>110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/>
      <c r="B136" s="160"/>
      <c r="C136" s="196" t="s">
        <v>234</v>
      </c>
      <c r="D136" s="165"/>
      <c r="E136" s="215">
        <v>35.6</v>
      </c>
      <c r="F136" s="173"/>
      <c r="G136" s="173"/>
      <c r="H136" s="173"/>
      <c r="I136" s="173"/>
      <c r="J136" s="173"/>
      <c r="K136" s="173"/>
      <c r="L136" s="173"/>
      <c r="M136" s="173"/>
      <c r="N136" s="163"/>
      <c r="O136" s="163"/>
      <c r="P136" s="163"/>
      <c r="Q136" s="163"/>
      <c r="R136" s="163"/>
      <c r="S136" s="163"/>
      <c r="T136" s="164"/>
      <c r="U136" s="163"/>
      <c r="V136" s="202">
        <v>149.16</v>
      </c>
      <c r="W136" s="153"/>
      <c r="X136" s="153"/>
      <c r="Y136" s="153"/>
      <c r="Z136" s="153"/>
      <c r="AA136" s="153"/>
      <c r="AB136" s="153"/>
      <c r="AC136" s="153"/>
      <c r="AD136" s="153"/>
      <c r="AE136" s="153" t="s">
        <v>112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0"/>
      <c r="C137" s="196" t="s">
        <v>146</v>
      </c>
      <c r="D137" s="165"/>
      <c r="E137" s="170"/>
      <c r="F137" s="173"/>
      <c r="G137" s="173"/>
      <c r="H137" s="173"/>
      <c r="I137" s="173"/>
      <c r="J137" s="173"/>
      <c r="K137" s="173"/>
      <c r="L137" s="173"/>
      <c r="M137" s="173"/>
      <c r="N137" s="163"/>
      <c r="O137" s="163"/>
      <c r="P137" s="163"/>
      <c r="Q137" s="163"/>
      <c r="R137" s="163"/>
      <c r="S137" s="163"/>
      <c r="T137" s="164"/>
      <c r="U137" s="163"/>
      <c r="V137" s="202"/>
      <c r="W137" s="153"/>
      <c r="X137" s="153"/>
      <c r="Y137" s="153"/>
      <c r="Z137" s="153"/>
      <c r="AA137" s="153"/>
      <c r="AB137" s="153"/>
      <c r="AC137" s="153"/>
      <c r="AD137" s="153"/>
      <c r="AE137" s="153" t="s">
        <v>112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0"/>
      <c r="C138" s="196"/>
      <c r="D138" s="165"/>
      <c r="E138" s="170"/>
      <c r="F138" s="173"/>
      <c r="G138" s="173"/>
      <c r="H138" s="173"/>
      <c r="I138" s="173"/>
      <c r="J138" s="173"/>
      <c r="K138" s="173"/>
      <c r="L138" s="173"/>
      <c r="M138" s="173"/>
      <c r="N138" s="163"/>
      <c r="O138" s="163"/>
      <c r="P138" s="163"/>
      <c r="Q138" s="163"/>
      <c r="R138" s="163"/>
      <c r="S138" s="163"/>
      <c r="T138" s="164"/>
      <c r="U138" s="163"/>
      <c r="V138" s="202">
        <v>40.22</v>
      </c>
      <c r="W138" s="153"/>
      <c r="X138" s="153"/>
      <c r="Y138" s="153"/>
      <c r="Z138" s="153"/>
      <c r="AA138" s="153"/>
      <c r="AB138" s="153"/>
      <c r="AC138" s="153"/>
      <c r="AD138" s="153"/>
      <c r="AE138" s="153" t="s">
        <v>112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x14ac:dyDescent="0.2">
      <c r="A139" s="155" t="s">
        <v>107</v>
      </c>
      <c r="B139" s="161" t="s">
        <v>78</v>
      </c>
      <c r="C139" s="197" t="s">
        <v>79</v>
      </c>
      <c r="D139" s="166"/>
      <c r="E139" s="171"/>
      <c r="F139" s="174"/>
      <c r="G139" s="174">
        <f>SUMIF(AE140:AE146,"&lt;&gt;NOR",G140:G146)</f>
        <v>0</v>
      </c>
      <c r="H139" s="174"/>
      <c r="I139" s="174">
        <f>SUM(I140:I146)</f>
        <v>0</v>
      </c>
      <c r="J139" s="174"/>
      <c r="K139" s="174">
        <f>SUM(K140:K146)</f>
        <v>0</v>
      </c>
      <c r="L139" s="174"/>
      <c r="M139" s="174">
        <f>SUM(M140:M146)</f>
        <v>0</v>
      </c>
      <c r="N139" s="167"/>
      <c r="O139" s="167">
        <f>SUM(O140:O146)</f>
        <v>0</v>
      </c>
      <c r="P139" s="167"/>
      <c r="Q139" s="167">
        <f>SUM(Q140:Q146)</f>
        <v>0</v>
      </c>
      <c r="R139" s="167"/>
      <c r="S139" s="167"/>
      <c r="T139" s="168"/>
      <c r="U139" s="167">
        <f>SUM(U140:U146)</f>
        <v>0</v>
      </c>
      <c r="AE139" t="s">
        <v>108</v>
      </c>
    </row>
    <row r="140" spans="1:60" outlineLevel="1" x14ac:dyDescent="0.2">
      <c r="A140" s="204">
        <v>65</v>
      </c>
      <c r="B140" s="205"/>
      <c r="C140" s="206" t="s">
        <v>239</v>
      </c>
      <c r="D140" s="207" t="s">
        <v>218</v>
      </c>
      <c r="E140" s="208">
        <v>0</v>
      </c>
      <c r="F140" s="209"/>
      <c r="G140" s="210">
        <f t="shared" ref="G140:G146" si="14">ROUND(E140*F140,2)</f>
        <v>0</v>
      </c>
      <c r="H140" s="209"/>
      <c r="I140" s="210">
        <f t="shared" ref="I140:I146" si="15">ROUND(E140*H140,2)</f>
        <v>0</v>
      </c>
      <c r="J140" s="209"/>
      <c r="K140" s="210">
        <f t="shared" ref="K140:K146" si="16">ROUND(E140*J140,2)</f>
        <v>0</v>
      </c>
      <c r="L140" s="210">
        <v>21</v>
      </c>
      <c r="M140" s="210">
        <f t="shared" ref="M140:M146" si="17">G140*(1+L140/100)</f>
        <v>0</v>
      </c>
      <c r="N140" s="211">
        <v>0</v>
      </c>
      <c r="O140" s="211">
        <f t="shared" ref="O140:O146" si="18">ROUND(E140*N140,5)</f>
        <v>0</v>
      </c>
      <c r="P140" s="211">
        <v>0</v>
      </c>
      <c r="Q140" s="211">
        <f t="shared" ref="Q140:Q146" si="19">ROUND(E140*P140,5)</f>
        <v>0</v>
      </c>
      <c r="R140" s="211"/>
      <c r="S140" s="211"/>
      <c r="T140" s="212">
        <v>0</v>
      </c>
      <c r="U140" s="211">
        <f t="shared" ref="U140:U146" si="20">ROUND(E140*T140,2)</f>
        <v>0</v>
      </c>
      <c r="V140" s="206" t="s">
        <v>239</v>
      </c>
      <c r="W140" s="153"/>
      <c r="X140" s="153"/>
      <c r="Y140" s="153"/>
      <c r="Z140" s="153"/>
      <c r="AA140" s="153"/>
      <c r="AB140" s="153"/>
      <c r="AC140" s="153"/>
      <c r="AD140" s="153"/>
      <c r="AE140" s="153" t="s">
        <v>110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54">
        <v>66</v>
      </c>
      <c r="B141" s="160" t="s">
        <v>219</v>
      </c>
      <c r="C141" s="195" t="s">
        <v>220</v>
      </c>
      <c r="D141" s="162" t="s">
        <v>218</v>
      </c>
      <c r="E141" s="169">
        <v>275.5</v>
      </c>
      <c r="F141" s="172"/>
      <c r="G141" s="173">
        <f t="shared" si="14"/>
        <v>0</v>
      </c>
      <c r="H141" s="172"/>
      <c r="I141" s="173">
        <f t="shared" si="15"/>
        <v>0</v>
      </c>
      <c r="J141" s="172"/>
      <c r="K141" s="173">
        <f t="shared" si="16"/>
        <v>0</v>
      </c>
      <c r="L141" s="173">
        <v>21</v>
      </c>
      <c r="M141" s="173">
        <f t="shared" si="17"/>
        <v>0</v>
      </c>
      <c r="N141" s="163">
        <v>0</v>
      </c>
      <c r="O141" s="163">
        <f t="shared" si="18"/>
        <v>0</v>
      </c>
      <c r="P141" s="163">
        <v>0</v>
      </c>
      <c r="Q141" s="163">
        <f t="shared" si="19"/>
        <v>0</v>
      </c>
      <c r="R141" s="163"/>
      <c r="S141" s="163"/>
      <c r="T141" s="164">
        <v>0</v>
      </c>
      <c r="U141" s="163">
        <f t="shared" si="20"/>
        <v>0</v>
      </c>
      <c r="V141" s="201">
        <v>275.5</v>
      </c>
      <c r="W141" s="153"/>
      <c r="X141" s="153"/>
      <c r="Y141" s="153"/>
      <c r="Z141" s="153"/>
      <c r="AA141" s="153"/>
      <c r="AB141" s="153"/>
      <c r="AC141" s="153"/>
      <c r="AD141" s="153"/>
      <c r="AE141" s="153" t="s">
        <v>110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ht="22.5" outlineLevel="1" x14ac:dyDescent="0.2">
      <c r="A142" s="154">
        <v>67</v>
      </c>
      <c r="B142" s="160" t="s">
        <v>60</v>
      </c>
      <c r="C142" s="195" t="s">
        <v>221</v>
      </c>
      <c r="D142" s="162" t="s">
        <v>172</v>
      </c>
      <c r="E142" s="169">
        <v>1</v>
      </c>
      <c r="F142" s="172"/>
      <c r="G142" s="173">
        <f t="shared" si="14"/>
        <v>0</v>
      </c>
      <c r="H142" s="172"/>
      <c r="I142" s="173">
        <f t="shared" si="15"/>
        <v>0</v>
      </c>
      <c r="J142" s="172"/>
      <c r="K142" s="173">
        <f t="shared" si="16"/>
        <v>0</v>
      </c>
      <c r="L142" s="173">
        <v>21</v>
      </c>
      <c r="M142" s="173">
        <f t="shared" si="17"/>
        <v>0</v>
      </c>
      <c r="N142" s="163">
        <v>0</v>
      </c>
      <c r="O142" s="163">
        <f t="shared" si="18"/>
        <v>0</v>
      </c>
      <c r="P142" s="163">
        <v>0</v>
      </c>
      <c r="Q142" s="163">
        <f t="shared" si="19"/>
        <v>0</v>
      </c>
      <c r="R142" s="163"/>
      <c r="S142" s="163"/>
      <c r="T142" s="164">
        <v>0</v>
      </c>
      <c r="U142" s="163">
        <f t="shared" si="20"/>
        <v>0</v>
      </c>
      <c r="V142" s="201">
        <v>1</v>
      </c>
      <c r="W142" s="153"/>
      <c r="X142" s="153"/>
      <c r="Y142" s="153"/>
      <c r="Z142" s="153"/>
      <c r="AA142" s="153"/>
      <c r="AB142" s="153"/>
      <c r="AC142" s="153"/>
      <c r="AD142" s="153"/>
      <c r="AE142" s="153" t="s">
        <v>110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204">
        <v>68</v>
      </c>
      <c r="B143" s="205"/>
      <c r="C143" s="206" t="s">
        <v>239</v>
      </c>
      <c r="D143" s="207" t="s">
        <v>172</v>
      </c>
      <c r="E143" s="208">
        <v>0</v>
      </c>
      <c r="F143" s="209"/>
      <c r="G143" s="210">
        <f t="shared" si="14"/>
        <v>0</v>
      </c>
      <c r="H143" s="209"/>
      <c r="I143" s="210">
        <f t="shared" si="15"/>
        <v>0</v>
      </c>
      <c r="J143" s="209"/>
      <c r="K143" s="210">
        <f t="shared" si="16"/>
        <v>0</v>
      </c>
      <c r="L143" s="210">
        <v>21</v>
      </c>
      <c r="M143" s="210">
        <f t="shared" si="17"/>
        <v>0</v>
      </c>
      <c r="N143" s="211">
        <v>0</v>
      </c>
      <c r="O143" s="211">
        <f t="shared" si="18"/>
        <v>0</v>
      </c>
      <c r="P143" s="211">
        <v>0</v>
      </c>
      <c r="Q143" s="211">
        <f t="shared" si="19"/>
        <v>0</v>
      </c>
      <c r="R143" s="211"/>
      <c r="S143" s="211"/>
      <c r="T143" s="212">
        <v>0</v>
      </c>
      <c r="U143" s="211">
        <f t="shared" si="20"/>
        <v>0</v>
      </c>
      <c r="V143" s="213">
        <v>0</v>
      </c>
      <c r="W143" s="153"/>
      <c r="X143" s="153"/>
      <c r="Y143" s="153"/>
      <c r="Z143" s="153"/>
      <c r="AA143" s="153"/>
      <c r="AB143" s="153"/>
      <c r="AC143" s="153"/>
      <c r="AD143" s="153"/>
      <c r="AE143" s="153" t="s">
        <v>110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204">
        <v>69</v>
      </c>
      <c r="B144" s="205"/>
      <c r="C144" s="206" t="s">
        <v>239</v>
      </c>
      <c r="D144" s="207" t="s">
        <v>172</v>
      </c>
      <c r="E144" s="208">
        <v>1</v>
      </c>
      <c r="F144" s="209"/>
      <c r="G144" s="210">
        <f t="shared" si="14"/>
        <v>0</v>
      </c>
      <c r="H144" s="209"/>
      <c r="I144" s="210">
        <f t="shared" si="15"/>
        <v>0</v>
      </c>
      <c r="J144" s="209"/>
      <c r="K144" s="210">
        <f t="shared" si="16"/>
        <v>0</v>
      </c>
      <c r="L144" s="210">
        <v>21</v>
      </c>
      <c r="M144" s="210">
        <f t="shared" si="17"/>
        <v>0</v>
      </c>
      <c r="N144" s="211">
        <v>0</v>
      </c>
      <c r="O144" s="211">
        <f t="shared" si="18"/>
        <v>0</v>
      </c>
      <c r="P144" s="211">
        <v>0</v>
      </c>
      <c r="Q144" s="211">
        <f t="shared" si="19"/>
        <v>0</v>
      </c>
      <c r="R144" s="211"/>
      <c r="S144" s="211"/>
      <c r="T144" s="212">
        <v>0</v>
      </c>
      <c r="U144" s="211">
        <f t="shared" si="20"/>
        <v>0</v>
      </c>
      <c r="V144" s="213">
        <v>0</v>
      </c>
      <c r="W144" s="153"/>
      <c r="X144" s="153"/>
      <c r="Y144" s="153"/>
      <c r="Z144" s="153"/>
      <c r="AA144" s="153"/>
      <c r="AB144" s="153"/>
      <c r="AC144" s="153"/>
      <c r="AD144" s="153"/>
      <c r="AE144" s="153" t="s">
        <v>110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ht="22.5" outlineLevel="1" x14ac:dyDescent="0.2">
      <c r="A145" s="203">
        <v>70</v>
      </c>
      <c r="B145" s="160" t="s">
        <v>222</v>
      </c>
      <c r="C145" s="195" t="s">
        <v>223</v>
      </c>
      <c r="D145" s="162" t="s">
        <v>153</v>
      </c>
      <c r="E145" s="169">
        <v>1.71</v>
      </c>
      <c r="F145" s="172"/>
      <c r="G145" s="173">
        <f t="shared" si="14"/>
        <v>0</v>
      </c>
      <c r="H145" s="172"/>
      <c r="I145" s="173">
        <f t="shared" si="15"/>
        <v>0</v>
      </c>
      <c r="J145" s="172"/>
      <c r="K145" s="173">
        <f t="shared" si="16"/>
        <v>0</v>
      </c>
      <c r="L145" s="173">
        <v>21</v>
      </c>
      <c r="M145" s="173">
        <f t="shared" si="17"/>
        <v>0</v>
      </c>
      <c r="N145" s="163">
        <v>0</v>
      </c>
      <c r="O145" s="163">
        <f t="shared" si="18"/>
        <v>0</v>
      </c>
      <c r="P145" s="163">
        <v>0</v>
      </c>
      <c r="Q145" s="163">
        <f t="shared" si="19"/>
        <v>0</v>
      </c>
      <c r="R145" s="163"/>
      <c r="S145" s="163"/>
      <c r="T145" s="164">
        <v>0</v>
      </c>
      <c r="U145" s="163">
        <f t="shared" si="20"/>
        <v>0</v>
      </c>
      <c r="V145" s="201">
        <v>13.39</v>
      </c>
      <c r="W145" s="153"/>
      <c r="X145" s="153"/>
      <c r="Y145" s="153"/>
      <c r="Z145" s="153"/>
      <c r="AA145" s="153"/>
      <c r="AB145" s="153"/>
      <c r="AC145" s="153"/>
      <c r="AD145" s="153"/>
      <c r="AE145" s="153" t="s">
        <v>110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204">
        <v>71</v>
      </c>
      <c r="B146" s="205"/>
      <c r="C146" s="206" t="s">
        <v>239</v>
      </c>
      <c r="D146" s="207" t="s">
        <v>224</v>
      </c>
      <c r="E146" s="208">
        <v>0</v>
      </c>
      <c r="F146" s="209"/>
      <c r="G146" s="210">
        <f t="shared" si="14"/>
        <v>0</v>
      </c>
      <c r="H146" s="209"/>
      <c r="I146" s="210">
        <f t="shared" si="15"/>
        <v>0</v>
      </c>
      <c r="J146" s="209"/>
      <c r="K146" s="210">
        <f t="shared" si="16"/>
        <v>0</v>
      </c>
      <c r="L146" s="210">
        <v>21</v>
      </c>
      <c r="M146" s="210">
        <f t="shared" si="17"/>
        <v>0</v>
      </c>
      <c r="N146" s="211">
        <v>0</v>
      </c>
      <c r="O146" s="211">
        <f t="shared" si="18"/>
        <v>0</v>
      </c>
      <c r="P146" s="211">
        <v>0</v>
      </c>
      <c r="Q146" s="211">
        <f t="shared" si="19"/>
        <v>0</v>
      </c>
      <c r="R146" s="211"/>
      <c r="S146" s="211"/>
      <c r="T146" s="212">
        <v>0</v>
      </c>
      <c r="U146" s="211">
        <f t="shared" si="20"/>
        <v>0</v>
      </c>
      <c r="V146" s="213">
        <v>0</v>
      </c>
      <c r="W146" s="153"/>
      <c r="X146" s="153"/>
      <c r="Y146" s="153"/>
      <c r="Z146" s="153"/>
      <c r="AA146" s="153"/>
      <c r="AB146" s="153"/>
      <c r="AC146" s="153"/>
      <c r="AD146" s="153"/>
      <c r="AE146" s="153" t="s">
        <v>110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x14ac:dyDescent="0.2">
      <c r="A147" s="155" t="s">
        <v>107</v>
      </c>
      <c r="B147" s="161" t="s">
        <v>80</v>
      </c>
      <c r="C147" s="197" t="s">
        <v>26</v>
      </c>
      <c r="D147" s="166"/>
      <c r="E147" s="171"/>
      <c r="F147" s="174"/>
      <c r="G147" s="174">
        <f>SUMIF(AE148:AE150,"&lt;&gt;NOR",G148:G150)</f>
        <v>0</v>
      </c>
      <c r="H147" s="174"/>
      <c r="I147" s="174">
        <f>SUM(I148:I150)</f>
        <v>0</v>
      </c>
      <c r="J147" s="174"/>
      <c r="K147" s="174">
        <f>SUM(K148:K150)</f>
        <v>0</v>
      </c>
      <c r="L147" s="174"/>
      <c r="M147" s="174">
        <f>SUM(M148:M150)</f>
        <v>0</v>
      </c>
      <c r="N147" s="167"/>
      <c r="O147" s="167">
        <f>SUM(O148:O150)</f>
        <v>0</v>
      </c>
      <c r="P147" s="167"/>
      <c r="Q147" s="167">
        <f>SUM(Q148:Q150)</f>
        <v>0</v>
      </c>
      <c r="R147" s="167"/>
      <c r="S147" s="167"/>
      <c r="T147" s="168"/>
      <c r="U147" s="167">
        <f>SUM(U148:U150)</f>
        <v>0</v>
      </c>
      <c r="AE147" t="s">
        <v>108</v>
      </c>
    </row>
    <row r="148" spans="1:60" outlineLevel="1" x14ac:dyDescent="0.2">
      <c r="A148" s="203">
        <v>72</v>
      </c>
      <c r="B148" s="160" t="s">
        <v>225</v>
      </c>
      <c r="C148" s="195" t="s">
        <v>226</v>
      </c>
      <c r="D148" s="162" t="s">
        <v>109</v>
      </c>
      <c r="E148" s="169">
        <v>1</v>
      </c>
      <c r="F148" s="172"/>
      <c r="G148" s="173">
        <f>ROUND(E148*F148,2)</f>
        <v>0</v>
      </c>
      <c r="H148" s="172"/>
      <c r="I148" s="173">
        <f>ROUND(E148*H148,2)</f>
        <v>0</v>
      </c>
      <c r="J148" s="172"/>
      <c r="K148" s="173">
        <f>ROUND(E148*J148,2)</f>
        <v>0</v>
      </c>
      <c r="L148" s="173">
        <v>21</v>
      </c>
      <c r="M148" s="173">
        <f>G148*(1+L148/100)</f>
        <v>0</v>
      </c>
      <c r="N148" s="163">
        <v>0</v>
      </c>
      <c r="O148" s="163">
        <f>ROUND(E148*N148,5)</f>
        <v>0</v>
      </c>
      <c r="P148" s="163">
        <v>0</v>
      </c>
      <c r="Q148" s="163">
        <f>ROUND(E148*P148,5)</f>
        <v>0</v>
      </c>
      <c r="R148" s="163"/>
      <c r="S148" s="163"/>
      <c r="T148" s="164">
        <v>0</v>
      </c>
      <c r="U148" s="163">
        <f>ROUND(E148*T148,2)</f>
        <v>0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227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>
        <v>73</v>
      </c>
      <c r="B149" s="160" t="s">
        <v>228</v>
      </c>
      <c r="C149" s="195" t="s">
        <v>229</v>
      </c>
      <c r="D149" s="162" t="s">
        <v>109</v>
      </c>
      <c r="E149" s="169">
        <v>1</v>
      </c>
      <c r="F149" s="172"/>
      <c r="G149" s="173">
        <f>ROUND(E149*F149,2)</f>
        <v>0</v>
      </c>
      <c r="H149" s="172"/>
      <c r="I149" s="173">
        <f>ROUND(E149*H149,2)</f>
        <v>0</v>
      </c>
      <c r="J149" s="172"/>
      <c r="K149" s="173">
        <f>ROUND(E149*J149,2)</f>
        <v>0</v>
      </c>
      <c r="L149" s="173">
        <v>21</v>
      </c>
      <c r="M149" s="173">
        <f>G149*(1+L149/100)</f>
        <v>0</v>
      </c>
      <c r="N149" s="163">
        <v>0</v>
      </c>
      <c r="O149" s="163">
        <f>ROUND(E149*N149,5)</f>
        <v>0</v>
      </c>
      <c r="P149" s="163">
        <v>0</v>
      </c>
      <c r="Q149" s="163">
        <f>ROUND(E149*P149,5)</f>
        <v>0</v>
      </c>
      <c r="R149" s="163"/>
      <c r="S149" s="163"/>
      <c r="T149" s="164">
        <v>0</v>
      </c>
      <c r="U149" s="163">
        <f>ROUND(E149*T149,2)</f>
        <v>0</v>
      </c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227</v>
      </c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ht="22.5" outlineLevel="1" x14ac:dyDescent="0.2">
      <c r="A150" s="183">
        <v>74</v>
      </c>
      <c r="B150" s="184" t="s">
        <v>230</v>
      </c>
      <c r="C150" s="198" t="s">
        <v>231</v>
      </c>
      <c r="D150" s="185" t="s">
        <v>109</v>
      </c>
      <c r="E150" s="186">
        <v>1</v>
      </c>
      <c r="F150" s="187"/>
      <c r="G150" s="188">
        <f>ROUND(E150*F150,2)</f>
        <v>0</v>
      </c>
      <c r="H150" s="187"/>
      <c r="I150" s="188">
        <f>ROUND(E150*H150,2)</f>
        <v>0</v>
      </c>
      <c r="J150" s="187"/>
      <c r="K150" s="188">
        <f>ROUND(E150*J150,2)</f>
        <v>0</v>
      </c>
      <c r="L150" s="188">
        <v>21</v>
      </c>
      <c r="M150" s="188">
        <f>G150*(1+L150/100)</f>
        <v>0</v>
      </c>
      <c r="N150" s="189">
        <v>0</v>
      </c>
      <c r="O150" s="189">
        <f>ROUND(E150*N150,5)</f>
        <v>0</v>
      </c>
      <c r="P150" s="189">
        <v>0</v>
      </c>
      <c r="Q150" s="189">
        <f>ROUND(E150*P150,5)</f>
        <v>0</v>
      </c>
      <c r="R150" s="189"/>
      <c r="S150" s="189"/>
      <c r="T150" s="190">
        <v>0</v>
      </c>
      <c r="U150" s="189">
        <f>ROUND(E150*T150,2)</f>
        <v>0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227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x14ac:dyDescent="0.2">
      <c r="A151" s="6"/>
      <c r="B151" s="7" t="s">
        <v>146</v>
      </c>
      <c r="C151" s="199" t="s">
        <v>146</v>
      </c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AC151">
        <v>15</v>
      </c>
      <c r="AD151">
        <v>21</v>
      </c>
    </row>
    <row r="152" spans="1:60" ht="15.75" customHeight="1" x14ac:dyDescent="0.2">
      <c r="A152" s="191"/>
      <c r="B152" s="192" t="s">
        <v>233</v>
      </c>
      <c r="C152" s="200" t="s">
        <v>146</v>
      </c>
      <c r="D152" s="193"/>
      <c r="E152" s="193"/>
      <c r="F152" s="193"/>
      <c r="G152" s="194">
        <f>G8+G51+G65+G68+G78+G83+G88+G117+G123+G129+G134+G139+G147</f>
        <v>0</v>
      </c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AC152">
        <f>SUMIF(L7:L150,AC151,G7:G150)</f>
        <v>0</v>
      </c>
      <c r="AD152">
        <f>SUMIF(L7:L150,AD151,G7:G150)</f>
        <v>0</v>
      </c>
      <c r="AE152" t="s">
        <v>232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Radomír Drozd</cp:lastModifiedBy>
  <cp:lastPrinted>2022-06-27T13:48:55Z</cp:lastPrinted>
  <dcterms:created xsi:type="dcterms:W3CDTF">2009-04-08T07:15:50Z</dcterms:created>
  <dcterms:modified xsi:type="dcterms:W3CDTF">2022-06-30T15:06:17Z</dcterms:modified>
</cp:coreProperties>
</file>